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orey\Documents\NYPTA\2018 Fall BOD\"/>
    </mc:Choice>
  </mc:AlternateContent>
  <xr:revisionPtr revIDLastSave="0" documentId="13_ncr:1_{7906675C-2C20-4D5E-94FB-1DC855D1A1A5}" xr6:coauthVersionLast="37" xr6:coauthVersionMax="37" xr10:uidLastSave="{00000000-0000-0000-0000-000000000000}"/>
  <bookViews>
    <workbookView xWindow="0" yWindow="0" windowWidth="14380" windowHeight="410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62913"/>
</workbook>
</file>

<file path=xl/calcChain.xml><?xml version="1.0" encoding="utf-8"?>
<calcChain xmlns="http://schemas.openxmlformats.org/spreadsheetml/2006/main">
  <c r="N143" i="1" l="1"/>
  <c r="N28" i="1" l="1"/>
  <c r="N32" i="1" s="1"/>
  <c r="N186" i="1"/>
  <c r="N175" i="1"/>
  <c r="N136" i="1"/>
  <c r="N127" i="1"/>
  <c r="N122" i="1"/>
  <c r="N115" i="1"/>
  <c r="N104" i="1"/>
  <c r="N70" i="1"/>
  <c r="N79" i="1"/>
  <c r="N62" i="1" l="1"/>
  <c r="N188" i="1" s="1"/>
  <c r="N190" i="1" s="1"/>
  <c r="K122" i="1" l="1"/>
  <c r="L122" i="1"/>
  <c r="M122" i="1"/>
  <c r="L186" i="1" l="1"/>
  <c r="K28" i="1" l="1"/>
  <c r="K32" i="1" s="1"/>
  <c r="K62" i="1"/>
  <c r="K70" i="1"/>
  <c r="K79" i="1"/>
  <c r="K104" i="1"/>
  <c r="K115" i="1"/>
  <c r="K127" i="1"/>
  <c r="K136" i="1"/>
  <c r="K143" i="1"/>
  <c r="K175" i="1"/>
  <c r="K186" i="1"/>
  <c r="K188" i="1" l="1"/>
  <c r="K190" i="1" s="1"/>
  <c r="M127" i="1"/>
  <c r="L28" i="1" l="1"/>
  <c r="L32" i="1" s="1"/>
  <c r="L62" i="1"/>
  <c r="L70" i="1"/>
  <c r="L79" i="1"/>
  <c r="L104" i="1"/>
  <c r="L115" i="1"/>
  <c r="L127" i="1"/>
  <c r="L136" i="1"/>
  <c r="L143" i="1"/>
  <c r="L175" i="1"/>
  <c r="L188" i="1" l="1"/>
  <c r="L190" i="1" s="1"/>
  <c r="I127" i="1" l="1"/>
  <c r="J127" i="1"/>
  <c r="M186" i="1"/>
  <c r="I136" i="1"/>
  <c r="J136" i="1"/>
  <c r="M136" i="1"/>
  <c r="M79" i="1"/>
  <c r="I79" i="1"/>
  <c r="J79" i="1"/>
  <c r="I122" i="1"/>
  <c r="M28" i="1"/>
  <c r="M32" i="1" s="1"/>
  <c r="M175" i="1"/>
  <c r="M143" i="1"/>
  <c r="M115" i="1"/>
  <c r="M104" i="1"/>
  <c r="M70" i="1"/>
  <c r="M62" i="1"/>
  <c r="J186" i="1" l="1"/>
  <c r="J167" i="1"/>
  <c r="J175" i="1" s="1"/>
  <c r="J143" i="1"/>
  <c r="J122" i="1"/>
  <c r="J115" i="1"/>
  <c r="J104" i="1"/>
  <c r="J70" i="1"/>
  <c r="J62" i="1"/>
  <c r="J28" i="1"/>
  <c r="J32" i="1" s="1"/>
  <c r="I186" i="1" l="1"/>
  <c r="H186" i="1"/>
  <c r="G186" i="1"/>
  <c r="F186" i="1"/>
  <c r="E186" i="1"/>
  <c r="D186" i="1"/>
  <c r="C186" i="1"/>
  <c r="H175" i="1" l="1"/>
  <c r="H136" i="1"/>
  <c r="H143" i="1"/>
  <c r="H122" i="1"/>
  <c r="H115" i="1"/>
  <c r="H104" i="1"/>
  <c r="H70" i="1"/>
  <c r="H62" i="1"/>
  <c r="H28" i="1"/>
  <c r="H32" i="1" s="1"/>
  <c r="H127" i="1" l="1"/>
  <c r="I28" i="1"/>
  <c r="I32" i="1" s="1"/>
  <c r="F28" i="1"/>
  <c r="F32" i="1" s="1"/>
  <c r="G28" i="1"/>
  <c r="G32" i="1" s="1"/>
  <c r="I62" i="1"/>
  <c r="I70" i="1"/>
  <c r="I104" i="1"/>
  <c r="I115" i="1"/>
  <c r="I143" i="1"/>
  <c r="I175" i="1"/>
  <c r="G62" i="1"/>
  <c r="G70" i="1"/>
  <c r="G104" i="1"/>
  <c r="G115" i="1"/>
  <c r="G122" i="1"/>
  <c r="G136" i="1"/>
  <c r="G143" i="1"/>
  <c r="G175" i="1"/>
  <c r="F62" i="1"/>
  <c r="F70" i="1"/>
  <c r="F104" i="1"/>
  <c r="F115" i="1"/>
  <c r="F122" i="1"/>
  <c r="F136" i="1"/>
  <c r="F143" i="1"/>
  <c r="F175" i="1"/>
  <c r="E32" i="1"/>
  <c r="E62" i="1"/>
  <c r="E70" i="1"/>
  <c r="E104" i="1"/>
  <c r="E115" i="1"/>
  <c r="D32" i="1"/>
  <c r="D39" i="1"/>
  <c r="D44" i="1"/>
  <c r="D52" i="1"/>
  <c r="D70" i="1"/>
  <c r="D104" i="1"/>
  <c r="D115" i="1"/>
  <c r="C32" i="1"/>
  <c r="C62" i="1"/>
  <c r="C70" i="1"/>
  <c r="C104" i="1"/>
  <c r="C115" i="1"/>
  <c r="E175" i="1"/>
  <c r="D175" i="1"/>
  <c r="C175" i="1"/>
  <c r="E143" i="1"/>
  <c r="D143" i="1"/>
  <c r="C143" i="1"/>
  <c r="E136" i="1"/>
  <c r="D136" i="1"/>
  <c r="C136" i="1"/>
  <c r="E122" i="1"/>
  <c r="D122" i="1"/>
  <c r="C122" i="1"/>
  <c r="F127" i="1" l="1"/>
  <c r="G127" i="1"/>
  <c r="D62" i="1"/>
  <c r="J188" i="1" l="1"/>
  <c r="J190" i="1" s="1"/>
  <c r="I188" i="1"/>
  <c r="I190" i="1" s="1"/>
  <c r="M188" i="1"/>
  <c r="M190" i="1" s="1"/>
  <c r="D190" i="1"/>
  <c r="F79" i="1"/>
  <c r="F188" i="1"/>
  <c r="F190" i="1"/>
  <c r="E79" i="1"/>
  <c r="E188" i="1"/>
  <c r="E190" i="1"/>
  <c r="C79" i="1"/>
  <c r="C188" i="1"/>
  <c r="C190" i="1"/>
  <c r="C127" i="1"/>
  <c r="D127" i="1"/>
  <c r="D79" i="1"/>
  <c r="D188" i="1"/>
  <c r="G79" i="1"/>
  <c r="G188" i="1"/>
  <c r="G190" i="1"/>
  <c r="H79" i="1"/>
  <c r="H188" i="1"/>
  <c r="H190" i="1"/>
  <c r="H191" i="1"/>
  <c r="E127" i="1"/>
</calcChain>
</file>

<file path=xl/sharedStrings.xml><?xml version="1.0" encoding="utf-8"?>
<sst xmlns="http://schemas.openxmlformats.org/spreadsheetml/2006/main" count="179" uniqueCount="162">
  <si>
    <t>Actual</t>
  </si>
  <si>
    <t>Budget</t>
  </si>
  <si>
    <t>REVENUES</t>
  </si>
  <si>
    <t>Membership Dues</t>
  </si>
  <si>
    <t>Newsletter</t>
  </si>
  <si>
    <t>Commissions</t>
  </si>
  <si>
    <t>Career Center</t>
  </si>
  <si>
    <t>AASIG Director's Interns</t>
  </si>
  <si>
    <t>AIPT Projects</t>
  </si>
  <si>
    <t>CEH Processing</t>
  </si>
  <si>
    <t>Continuing Education</t>
  </si>
  <si>
    <t>Conference</t>
  </si>
  <si>
    <t>Exhibit Booths</t>
  </si>
  <si>
    <t>Registration</t>
  </si>
  <si>
    <t>Sponsors</t>
  </si>
  <si>
    <t>Contributions</t>
  </si>
  <si>
    <t>Labels</t>
  </si>
  <si>
    <t>District Events (online regs.)</t>
  </si>
  <si>
    <t>District Projects/Mailings</t>
  </si>
  <si>
    <t>Northeast Caucus</t>
  </si>
  <si>
    <t>PR Outreach Grant</t>
  </si>
  <si>
    <t>Insurance Forum Grant</t>
  </si>
  <si>
    <t>Website advertising</t>
  </si>
  <si>
    <t>Money Market Withdrawal</t>
  </si>
  <si>
    <t>Sub-Total Revenues</t>
  </si>
  <si>
    <t>EXPENSES</t>
  </si>
  <si>
    <t>CHAPTER GOVERNANCE</t>
  </si>
  <si>
    <t>Executive Committee</t>
  </si>
  <si>
    <t>President</t>
  </si>
  <si>
    <t>President's Stipend</t>
  </si>
  <si>
    <t>Vice President</t>
  </si>
  <si>
    <t>Treasurer</t>
  </si>
  <si>
    <t>Secretary</t>
  </si>
  <si>
    <t xml:space="preserve">Member at Large  </t>
  </si>
  <si>
    <t>General Executive Expenses</t>
  </si>
  <si>
    <t>Board of Directors</t>
  </si>
  <si>
    <t>Brooklyn Staten Island</t>
  </si>
  <si>
    <t>Catskill</t>
  </si>
  <si>
    <t>Central</t>
  </si>
  <si>
    <t>Eastern</t>
  </si>
  <si>
    <t>Finger Lakes</t>
  </si>
  <si>
    <t>Greater New York</t>
  </si>
  <si>
    <t>Hudson Valley</t>
  </si>
  <si>
    <t>Long Island</t>
  </si>
  <si>
    <t>Southern Tier</t>
  </si>
  <si>
    <t xml:space="preserve">Western </t>
  </si>
  <si>
    <t>Directors' Interns</t>
  </si>
  <si>
    <t>General Board Expenses</t>
  </si>
  <si>
    <t>Delegate Assembly</t>
  </si>
  <si>
    <t>Finance Committee</t>
  </si>
  <si>
    <t>Strategic Planning TF</t>
  </si>
  <si>
    <t>Nominating Committee</t>
  </si>
  <si>
    <t>Speaker of Assembly</t>
  </si>
  <si>
    <t>Total Chapter Governance</t>
  </si>
  <si>
    <t>ASSOCIATION LEADERSHIP</t>
  </si>
  <si>
    <t>Chief Delegate</t>
  </si>
  <si>
    <t>Delegates to HOD</t>
  </si>
  <si>
    <t>Advocacy Forum-Fed</t>
  </si>
  <si>
    <t>PTA Committee</t>
  </si>
  <si>
    <t>PTA Caucus Rep</t>
  </si>
  <si>
    <t>Total Association Leadership</t>
  </si>
  <si>
    <t>CONTINUING EDUCATION</t>
  </si>
  <si>
    <t>AASIG of NYPTA</t>
  </si>
  <si>
    <t>CEH</t>
  </si>
  <si>
    <t xml:space="preserve"> In house processing</t>
  </si>
  <si>
    <t xml:space="preserve"> Management company</t>
  </si>
  <si>
    <t xml:space="preserve">Conference </t>
  </si>
  <si>
    <t>Program Committee</t>
  </si>
  <si>
    <t>Total Continuing Education</t>
  </si>
  <si>
    <t>Database Membership Program</t>
  </si>
  <si>
    <t>Archivist</t>
  </si>
  <si>
    <t>Awards Committee</t>
  </si>
  <si>
    <t>District Allocations</t>
  </si>
  <si>
    <t>Leadership Committee</t>
  </si>
  <si>
    <t>Membership Committee</t>
  </si>
  <si>
    <t>Minority Affairs Committee</t>
  </si>
  <si>
    <t>Regional Mini-Conclaves</t>
  </si>
  <si>
    <t>Ubit Income Tax</t>
  </si>
  <si>
    <t>Lobbyist</t>
  </si>
  <si>
    <t>Lobby Day</t>
  </si>
  <si>
    <t>Lobbying Activity</t>
  </si>
  <si>
    <t>Total Legislative</t>
  </si>
  <si>
    <t>AIPT of NYPTA</t>
  </si>
  <si>
    <t>Practice Committee</t>
  </si>
  <si>
    <t>RESEARCH</t>
  </si>
  <si>
    <t>Research Committee</t>
  </si>
  <si>
    <t>Arthur J Nelson Research Fund</t>
  </si>
  <si>
    <t xml:space="preserve">Total Research </t>
  </si>
  <si>
    <t>PROFESSIONAL SERVICE</t>
  </si>
  <si>
    <t>Accountant</t>
  </si>
  <si>
    <t>Legal</t>
  </si>
  <si>
    <t>Total Professional Services</t>
  </si>
  <si>
    <t>ADMINISTRATION</t>
  </si>
  <si>
    <t>Salaries</t>
  </si>
  <si>
    <t>Payroll Taxes</t>
  </si>
  <si>
    <t>Fica</t>
  </si>
  <si>
    <t>Futa</t>
  </si>
  <si>
    <t>NYS Disability</t>
  </si>
  <si>
    <t>NYS Unemployment</t>
  </si>
  <si>
    <t>Worker's Compensation</t>
  </si>
  <si>
    <t>Benefits</t>
  </si>
  <si>
    <t>Pension</t>
  </si>
  <si>
    <t>Travel</t>
  </si>
  <si>
    <t>Executive Director</t>
  </si>
  <si>
    <t>Staff</t>
  </si>
  <si>
    <t>Rent</t>
  </si>
  <si>
    <t>Insurance</t>
  </si>
  <si>
    <t xml:space="preserve">Postage </t>
  </si>
  <si>
    <t>Supplies</t>
  </si>
  <si>
    <t>Equipment under $500</t>
  </si>
  <si>
    <t>Telephone</t>
  </si>
  <si>
    <t>Computer Equipment</t>
  </si>
  <si>
    <t>Dues and Subscriptions</t>
  </si>
  <si>
    <t>Tokens of Appreciation</t>
  </si>
  <si>
    <t>Photocopier</t>
  </si>
  <si>
    <t>Professional Staff Development</t>
  </si>
  <si>
    <t>Total Administration</t>
  </si>
  <si>
    <t>TOTAL EXPENSES</t>
  </si>
  <si>
    <t xml:space="preserve">Leadership Workshop </t>
  </si>
  <si>
    <t>Total Revenues</t>
  </si>
  <si>
    <t>Service Fees</t>
  </si>
  <si>
    <t>no conference</t>
  </si>
  <si>
    <t>Computer Service/Supplies/Prog.</t>
  </si>
  <si>
    <t>Net Total</t>
  </si>
  <si>
    <t>Overtime</t>
  </si>
  <si>
    <t>Property Rental</t>
  </si>
  <si>
    <t>Mini Conference(s)</t>
  </si>
  <si>
    <t>Bookkeeping</t>
  </si>
  <si>
    <t>Building Expenses</t>
  </si>
  <si>
    <t>Total Building Expenses</t>
  </si>
  <si>
    <t>Dumpster</t>
  </si>
  <si>
    <t>Gas/Electric</t>
  </si>
  <si>
    <t>General Repairs &amp; Maintenance</t>
  </si>
  <si>
    <t>Real Estate Taxes</t>
  </si>
  <si>
    <t>Water &amp; Sewer</t>
  </si>
  <si>
    <t>Internet</t>
  </si>
  <si>
    <t>Web Site Hosting</t>
  </si>
  <si>
    <t>icontact</t>
  </si>
  <si>
    <t>Mini conferences</t>
  </si>
  <si>
    <t>CHAPTER COMMITTEES</t>
  </si>
  <si>
    <t>Total Committees</t>
  </si>
  <si>
    <r>
      <t xml:space="preserve">CNC Administration - </t>
    </r>
    <r>
      <rPr>
        <sz val="8"/>
        <color indexed="58"/>
        <rFont val="Cambria"/>
        <family val="1"/>
        <scheme val="major"/>
      </rPr>
      <t>remove for 2018</t>
    </r>
  </si>
  <si>
    <t>xxxxxxxxxxxxx</t>
  </si>
  <si>
    <t>LEGISLATIVE &amp; PAYMENT</t>
  </si>
  <si>
    <t>SPECIAL INTEREST</t>
  </si>
  <si>
    <t>Total Special Interest</t>
  </si>
  <si>
    <t>Advertising</t>
  </si>
  <si>
    <t xml:space="preserve">Marketing &amp; Engagement </t>
  </si>
  <si>
    <t>PUBLIC RELATIONS &amp; COMMUNICATIONS</t>
  </si>
  <si>
    <t>Total PR &amp; Communications</t>
  </si>
  <si>
    <t>Ethics Committee</t>
  </si>
  <si>
    <t>Judicial/Reference  Committee</t>
  </si>
  <si>
    <t>Budget***</t>
  </si>
  <si>
    <t>Northeast Caucus (next 2021)</t>
  </si>
  <si>
    <t>Property Insurance</t>
  </si>
  <si>
    <t>Politial Action Committee (PAC)</t>
  </si>
  <si>
    <t>Student SIG of NYPTA</t>
  </si>
  <si>
    <t>Public Policy Committee</t>
  </si>
  <si>
    <t>Mortgage &amp; Interest</t>
  </si>
  <si>
    <t>State Policy and Payment Forum</t>
  </si>
  <si>
    <t>PT Action Advocacy App</t>
  </si>
  <si>
    <t>Workers comp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</si>
</sst>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58"/>
      <name val="Cambria"/>
      <family val="1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u/>
      <sz val="11"/>
      <color indexed="58"/>
      <name val="Cambria"/>
      <family val="1"/>
      <scheme val="major"/>
    </font>
    <font>
      <b/>
      <u/>
      <sz val="11"/>
      <color theme="6" tint="0.39997558519241921"/>
      <name val="Cambria"/>
      <family val="1"/>
      <scheme val="major"/>
    </font>
    <font>
      <b/>
      <sz val="11"/>
      <color indexed="58"/>
      <name val="Bodoni MT Black"/>
      <family val="1"/>
    </font>
    <font>
      <b/>
      <sz val="11"/>
      <color indexed="58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i/>
      <sz val="11"/>
      <name val="Cambria"/>
      <family val="1"/>
      <scheme val="major"/>
    </font>
    <font>
      <i/>
      <sz val="11"/>
      <color indexed="58"/>
      <name val="Cambria"/>
      <family val="1"/>
      <scheme val="major"/>
    </font>
    <font>
      <i/>
      <sz val="11"/>
      <color theme="1"/>
      <name val="Bodoni MT Black"/>
      <family val="1"/>
    </font>
    <font>
      <b/>
      <i/>
      <sz val="11"/>
      <color theme="1"/>
      <name val="Cambria"/>
      <family val="1"/>
      <scheme val="major"/>
    </font>
    <font>
      <b/>
      <u/>
      <sz val="11"/>
      <color theme="1"/>
      <name val="Bodoni MT Black"/>
      <family val="1"/>
    </font>
    <font>
      <b/>
      <i/>
      <sz val="11"/>
      <color indexed="58"/>
      <name val="Bodoni MT Black"/>
      <family val="1"/>
    </font>
    <font>
      <b/>
      <i/>
      <sz val="11"/>
      <name val="Cambria"/>
      <family val="1"/>
      <scheme val="major"/>
    </font>
    <font>
      <sz val="8"/>
      <color indexed="58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164" fontId="3" fillId="0" borderId="3" xfId="1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Fill="1"/>
    <xf numFmtId="43" fontId="2" fillId="0" borderId="0" xfId="1" applyFont="1"/>
    <xf numFmtId="165" fontId="4" fillId="0" borderId="0" xfId="2" applyNumberFormat="1" applyFont="1"/>
    <xf numFmtId="0" fontId="7" fillId="2" borderId="0" xfId="0" applyFont="1" applyFill="1"/>
    <xf numFmtId="164" fontId="2" fillId="0" borderId="7" xfId="1" applyNumberFormat="1" applyFont="1" applyBorder="1"/>
    <xf numFmtId="164" fontId="2" fillId="0" borderId="3" xfId="1" applyNumberFormat="1" applyFont="1" applyFill="1" applyBorder="1"/>
    <xf numFmtId="164" fontId="4" fillId="0" borderId="3" xfId="1" applyNumberFormat="1" applyFont="1" applyFill="1" applyBorder="1"/>
    <xf numFmtId="165" fontId="4" fillId="0" borderId="3" xfId="2" applyNumberFormat="1" applyFont="1" applyBorder="1"/>
    <xf numFmtId="0" fontId="2" fillId="0" borderId="8" xfId="0" applyFont="1" applyBorder="1"/>
    <xf numFmtId="164" fontId="2" fillId="0" borderId="4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3" fillId="0" borderId="3" xfId="1" applyNumberFormat="1" applyFont="1" applyBorder="1"/>
    <xf numFmtId="164" fontId="2" fillId="0" borderId="3" xfId="1" applyNumberFormat="1" applyFont="1" applyBorder="1"/>
    <xf numFmtId="164" fontId="2" fillId="0" borderId="0" xfId="1" applyNumberFormat="1" applyFont="1" applyBorder="1"/>
    <xf numFmtId="164" fontId="2" fillId="0" borderId="0" xfId="1" applyNumberFormat="1" applyFont="1" applyFill="1" applyBorder="1"/>
    <xf numFmtId="0" fontId="2" fillId="0" borderId="8" xfId="0" applyFont="1" applyBorder="1" applyAlignment="1">
      <alignment horizontal="left" indent="2"/>
    </xf>
    <xf numFmtId="164" fontId="2" fillId="0" borderId="9" xfId="1" applyNumberFormat="1" applyFont="1" applyBorder="1"/>
    <xf numFmtId="164" fontId="2" fillId="0" borderId="9" xfId="1" applyNumberFormat="1" applyFont="1" applyFill="1" applyBorder="1"/>
    <xf numFmtId="0" fontId="2" fillId="0" borderId="10" xfId="0" applyFont="1" applyBorder="1" applyAlignment="1">
      <alignment horizontal="left" indent="4"/>
    </xf>
    <xf numFmtId="164" fontId="3" fillId="0" borderId="7" xfId="1" applyNumberFormat="1" applyFont="1" applyBorder="1"/>
    <xf numFmtId="0" fontId="2" fillId="0" borderId="10" xfId="0" applyFont="1" applyBorder="1"/>
    <xf numFmtId="0" fontId="2" fillId="0" borderId="0" xfId="0" applyFont="1" applyFill="1"/>
    <xf numFmtId="164" fontId="2" fillId="0" borderId="7" xfId="1" applyNumberFormat="1" applyFont="1" applyFill="1" applyBorder="1"/>
    <xf numFmtId="164" fontId="2" fillId="0" borderId="11" xfId="2" applyNumberFormat="1" applyFont="1" applyBorder="1"/>
    <xf numFmtId="164" fontId="2" fillId="0" borderId="11" xfId="2" applyNumberFormat="1" applyFont="1" applyFill="1" applyBorder="1"/>
    <xf numFmtId="0" fontId="8" fillId="0" borderId="0" xfId="0" applyFont="1" applyAlignment="1">
      <alignment horizontal="center"/>
    </xf>
    <xf numFmtId="164" fontId="2" fillId="0" borderId="0" xfId="2" applyNumberFormat="1" applyFont="1" applyBorder="1"/>
    <xf numFmtId="164" fontId="2" fillId="0" borderId="0" xfId="2" applyNumberFormat="1" applyFont="1" applyFill="1" applyBorder="1"/>
    <xf numFmtId="164" fontId="3" fillId="0" borderId="0" xfId="2" applyNumberFormat="1" applyFont="1" applyBorder="1"/>
    <xf numFmtId="164" fontId="3" fillId="0" borderId="0" xfId="1" applyNumberFormat="1" applyFont="1" applyBorder="1"/>
    <xf numFmtId="165" fontId="4" fillId="0" borderId="0" xfId="2" applyNumberFormat="1" applyFont="1" applyFill="1" applyBorder="1"/>
    <xf numFmtId="0" fontId="6" fillId="0" borderId="0" xfId="0" applyFont="1"/>
    <xf numFmtId="164" fontId="2" fillId="0" borderId="0" xfId="0" applyNumberFormat="1" applyFont="1"/>
    <xf numFmtId="164" fontId="2" fillId="0" borderId="0" xfId="1" applyNumberFormat="1" applyFont="1" applyFill="1"/>
    <xf numFmtId="164" fontId="2" fillId="0" borderId="0" xfId="1" applyNumberFormat="1" applyFont="1"/>
    <xf numFmtId="0" fontId="6" fillId="0" borderId="0" xfId="0" applyFont="1" applyAlignment="1">
      <alignment horizontal="left"/>
    </xf>
    <xf numFmtId="0" fontId="2" fillId="0" borderId="0" xfId="0" applyFont="1" applyAlignment="1"/>
    <xf numFmtId="0" fontId="6" fillId="2" borderId="0" xfId="0" applyFont="1" applyFill="1" applyAlignment="1">
      <alignment horizontal="left" indent="1"/>
    </xf>
    <xf numFmtId="0" fontId="2" fillId="2" borderId="0" xfId="0" applyFont="1" applyFill="1"/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12" xfId="0" applyFont="1" applyBorder="1" applyAlignment="1">
      <alignment horizontal="left" indent="2"/>
    </xf>
    <xf numFmtId="164" fontId="2" fillId="0" borderId="1" xfId="1" applyNumberFormat="1" applyFont="1" applyBorder="1"/>
    <xf numFmtId="0" fontId="2" fillId="0" borderId="0" xfId="0" applyFont="1" applyAlignment="1">
      <alignment horizontal="left" indent="2"/>
    </xf>
    <xf numFmtId="0" fontId="2" fillId="0" borderId="12" xfId="0" applyFont="1" applyBorder="1"/>
    <xf numFmtId="165" fontId="4" fillId="3" borderId="3" xfId="2" applyNumberFormat="1" applyFont="1" applyFill="1" applyBorder="1"/>
    <xf numFmtId="164" fontId="2" fillId="0" borderId="5" xfId="1" applyNumberFormat="1" applyFont="1" applyBorder="1"/>
    <xf numFmtId="164" fontId="2" fillId="0" borderId="13" xfId="1" applyNumberFormat="1" applyFont="1" applyFill="1" applyBorder="1"/>
    <xf numFmtId="164" fontId="2" fillId="0" borderId="13" xfId="1" applyNumberFormat="1" applyFont="1" applyBorder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164" fontId="2" fillId="0" borderId="14" xfId="0" applyNumberFormat="1" applyFont="1" applyBorder="1"/>
    <xf numFmtId="165" fontId="4" fillId="0" borderId="14" xfId="2" applyNumberFormat="1" applyFont="1" applyFill="1" applyBorder="1"/>
    <xf numFmtId="0" fontId="6" fillId="2" borderId="0" xfId="0" applyFont="1" applyFill="1"/>
    <xf numFmtId="0" fontId="3" fillId="0" borderId="12" xfId="0" applyFont="1" applyBorder="1"/>
    <xf numFmtId="164" fontId="2" fillId="0" borderId="14" xfId="1" applyNumberFormat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3" xfId="0" applyNumberFormat="1" applyFont="1" applyBorder="1" applyAlignment="1">
      <alignment horizontal="center"/>
    </xf>
    <xf numFmtId="164" fontId="2" fillId="0" borderId="3" xfId="2" applyNumberFormat="1" applyFont="1" applyFill="1" applyBorder="1"/>
    <xf numFmtId="164" fontId="2" fillId="0" borderId="14" xfId="2" applyNumberFormat="1" applyFont="1" applyBorder="1"/>
    <xf numFmtId="164" fontId="2" fillId="0" borderId="15" xfId="2" applyNumberFormat="1" applyFont="1" applyBorder="1"/>
    <xf numFmtId="164" fontId="2" fillId="0" borderId="15" xfId="1" applyNumberFormat="1" applyFont="1" applyFill="1" applyBorder="1"/>
    <xf numFmtId="164" fontId="2" fillId="0" borderId="15" xfId="1" applyNumberFormat="1" applyFont="1" applyBorder="1"/>
    <xf numFmtId="0" fontId="9" fillId="0" borderId="0" xfId="0" applyFont="1" applyAlignment="1">
      <alignment horizontal="left" indent="2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0" fontId="9" fillId="0" borderId="0" xfId="0" applyFont="1" applyAlignment="1">
      <alignment horizontal="left"/>
    </xf>
    <xf numFmtId="0" fontId="9" fillId="0" borderId="0" xfId="0" applyFont="1"/>
    <xf numFmtId="164" fontId="9" fillId="0" borderId="0" xfId="2" applyNumberFormat="1" applyFont="1" applyBorder="1"/>
    <xf numFmtId="165" fontId="4" fillId="0" borderId="13" xfId="2" applyNumberFormat="1" applyFont="1" applyBorder="1"/>
    <xf numFmtId="164" fontId="2" fillId="0" borderId="16" xfId="1" applyNumberFormat="1" applyFont="1" applyFill="1" applyBorder="1"/>
    <xf numFmtId="164" fontId="3" fillId="0" borderId="17" xfId="1" applyNumberFormat="1" applyFont="1" applyBorder="1"/>
    <xf numFmtId="0" fontId="6" fillId="2" borderId="0" xfId="0" applyFont="1" applyFill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3"/>
    </xf>
    <xf numFmtId="164" fontId="2" fillId="0" borderId="17" xfId="2" applyNumberFormat="1" applyFont="1" applyBorder="1"/>
    <xf numFmtId="164" fontId="2" fillId="0" borderId="17" xfId="1" applyNumberFormat="1" applyFont="1" applyFill="1" applyBorder="1"/>
    <xf numFmtId="165" fontId="4" fillId="0" borderId="17" xfId="2" applyNumberFormat="1" applyFont="1" applyFill="1" applyBorder="1"/>
    <xf numFmtId="165" fontId="4" fillId="0" borderId="0" xfId="2" applyNumberFormat="1" applyFont="1" applyFill="1"/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4" fontId="4" fillId="0" borderId="14" xfId="0" applyNumberFormat="1" applyFont="1" applyFill="1" applyBorder="1"/>
    <xf numFmtId="164" fontId="2" fillId="0" borderId="0" xfId="0" applyNumberFormat="1" applyFont="1" applyBorder="1"/>
    <xf numFmtId="165" fontId="4" fillId="0" borderId="3" xfId="2" applyNumberFormat="1" applyFont="1" applyFill="1" applyBorder="1"/>
    <xf numFmtId="0" fontId="2" fillId="0" borderId="3" xfId="0" applyFont="1" applyFill="1" applyBorder="1"/>
    <xf numFmtId="165" fontId="4" fillId="0" borderId="15" xfId="2" applyNumberFormat="1" applyFont="1" applyFill="1" applyBorder="1"/>
    <xf numFmtId="165" fontId="4" fillId="0" borderId="7" xfId="2" applyNumberFormat="1" applyFont="1" applyBorder="1"/>
    <xf numFmtId="165" fontId="4" fillId="3" borderId="7" xfId="2" applyNumberFormat="1" applyFont="1" applyFill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12" fillId="0" borderId="3" xfId="2" applyNumberFormat="1" applyFont="1" applyFill="1" applyBorder="1"/>
    <xf numFmtId="165" fontId="11" fillId="0" borderId="3" xfId="2" applyNumberFormat="1" applyFont="1" applyFill="1" applyBorder="1"/>
    <xf numFmtId="165" fontId="4" fillId="0" borderId="0" xfId="2" applyNumberFormat="1" applyFont="1" applyBorder="1"/>
    <xf numFmtId="165" fontId="4" fillId="0" borderId="4" xfId="2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7" xfId="2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5" fillId="0" borderId="0" xfId="0" applyFont="1" applyFill="1" applyAlignment="1">
      <alignment horizontal="center"/>
    </xf>
    <xf numFmtId="165" fontId="18" fillId="0" borderId="3" xfId="2" applyNumberFormat="1" applyFont="1" applyFill="1" applyBorder="1" applyAlignment="1">
      <alignment horizontal="center"/>
    </xf>
    <xf numFmtId="165" fontId="11" fillId="0" borderId="0" xfId="2" applyNumberFormat="1" applyFont="1" applyFill="1"/>
    <xf numFmtId="165" fontId="13" fillId="0" borderId="11" xfId="2" applyNumberFormat="1" applyFont="1" applyFill="1" applyBorder="1"/>
    <xf numFmtId="165" fontId="11" fillId="0" borderId="14" xfId="2" applyNumberFormat="1" applyFont="1" applyFill="1" applyBorder="1"/>
    <xf numFmtId="165" fontId="11" fillId="0" borderId="17" xfId="2" applyNumberFormat="1" applyFont="1" applyFill="1" applyBorder="1"/>
    <xf numFmtId="164" fontId="2" fillId="0" borderId="2" xfId="1" applyNumberFormat="1" applyFont="1" applyBorder="1"/>
    <xf numFmtId="165" fontId="4" fillId="0" borderId="2" xfId="2" applyNumberFormat="1" applyFont="1" applyBorder="1"/>
    <xf numFmtId="165" fontId="11" fillId="0" borderId="2" xfId="2" applyNumberFormat="1" applyFont="1" applyFill="1" applyBorder="1"/>
    <xf numFmtId="165" fontId="4" fillId="0" borderId="7" xfId="2" applyNumberFormat="1" applyFont="1" applyFill="1" applyBorder="1"/>
    <xf numFmtId="165" fontId="11" fillId="4" borderId="3" xfId="2" applyNumberFormat="1" applyFont="1" applyFill="1" applyBorder="1"/>
    <xf numFmtId="165" fontId="4" fillId="0" borderId="9" xfId="2" applyNumberFormat="1" applyFont="1" applyBorder="1"/>
    <xf numFmtId="165" fontId="13" fillId="0" borderId="16" xfId="2" applyNumberFormat="1" applyFont="1" applyFill="1" applyBorder="1"/>
    <xf numFmtId="164" fontId="2" fillId="0" borderId="2" xfId="1" applyNumberFormat="1" applyFont="1" applyFill="1" applyBorder="1"/>
    <xf numFmtId="165" fontId="4" fillId="0" borderId="2" xfId="2" applyNumberFormat="1" applyFont="1" applyFill="1" applyBorder="1"/>
    <xf numFmtId="165" fontId="11" fillId="0" borderId="16" xfId="2" applyNumberFormat="1" applyFont="1" applyFill="1" applyBorder="1"/>
    <xf numFmtId="165" fontId="11" fillId="0" borderId="18" xfId="2" applyNumberFormat="1" applyFont="1" applyFill="1" applyBorder="1"/>
    <xf numFmtId="165" fontId="11" fillId="0" borderId="3" xfId="2" applyNumberFormat="1" applyFont="1" applyBorder="1"/>
    <xf numFmtId="165" fontId="11" fillId="0" borderId="13" xfId="2" applyNumberFormat="1" applyFont="1" applyBorder="1"/>
    <xf numFmtId="165" fontId="11" fillId="0" borderId="15" xfId="2" applyNumberFormat="1" applyFont="1" applyBorder="1"/>
    <xf numFmtId="165" fontId="11" fillId="0" borderId="0" xfId="2" applyNumberFormat="1" applyFont="1" applyBorder="1"/>
    <xf numFmtId="165" fontId="11" fillId="0" borderId="10" xfId="2" applyNumberFormat="1" applyFont="1" applyBorder="1"/>
    <xf numFmtId="165" fontId="11" fillId="0" borderId="16" xfId="2" applyNumberFormat="1" applyFont="1" applyBorder="1"/>
    <xf numFmtId="165" fontId="11" fillId="0" borderId="6" xfId="2" applyNumberFormat="1" applyFont="1" applyBorder="1"/>
    <xf numFmtId="0" fontId="3" fillId="0" borderId="0" xfId="0" applyFont="1" applyBorder="1"/>
    <xf numFmtId="165" fontId="11" fillId="3" borderId="3" xfId="2" applyNumberFormat="1" applyFont="1" applyFill="1" applyBorder="1"/>
    <xf numFmtId="0" fontId="4" fillId="0" borderId="0" xfId="0" applyFont="1" applyFill="1"/>
    <xf numFmtId="165" fontId="11" fillId="0" borderId="0" xfId="2" applyNumberFormat="1" applyFont="1" applyFill="1" applyBorder="1"/>
    <xf numFmtId="165" fontId="18" fillId="0" borderId="7" xfId="2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4" fontId="3" fillId="0" borderId="9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3" borderId="0" xfId="0" applyFont="1" applyFill="1"/>
    <xf numFmtId="164" fontId="3" fillId="3" borderId="7" xfId="1" applyNumberFormat="1" applyFont="1" applyFill="1" applyBorder="1"/>
    <xf numFmtId="164" fontId="2" fillId="3" borderId="3" xfId="1" applyNumberFormat="1" applyFont="1" applyFill="1" applyBorder="1"/>
    <xf numFmtId="0" fontId="4" fillId="3" borderId="0" xfId="0" applyFont="1" applyFill="1"/>
    <xf numFmtId="0" fontId="3" fillId="3" borderId="0" xfId="0" applyFont="1" applyFill="1" applyBorder="1"/>
    <xf numFmtId="164" fontId="2" fillId="3" borderId="7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194</xdr:row>
      <xdr:rowOff>0</xdr:rowOff>
    </xdr:from>
    <xdr:to>
      <xdr:col>1</xdr:col>
      <xdr:colOff>1000125</xdr:colOff>
      <xdr:row>194</xdr:row>
      <xdr:rowOff>114300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" y="36299775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9"/>
  <sheetViews>
    <sheetView tabSelected="1" zoomScale="72" zoomScaleNormal="130" workbookViewId="0">
      <pane ySplit="2" topLeftCell="A171" activePane="bottomLeft" state="frozen"/>
      <selection pane="bottomLeft" activeCell="Q112" sqref="Q112"/>
    </sheetView>
  </sheetViews>
  <sheetFormatPr defaultColWidth="9.1796875" defaultRowHeight="14" x14ac:dyDescent="0.3"/>
  <cols>
    <col min="1" max="1" width="3.81640625" style="6" customWidth="1"/>
    <col min="2" max="2" width="33.54296875" style="6" customWidth="1"/>
    <col min="3" max="3" width="10" style="15" hidden="1" customWidth="1"/>
    <col min="4" max="4" width="9.7265625" style="16" hidden="1" customWidth="1"/>
    <col min="5" max="5" width="10.26953125" style="17" hidden="1" customWidth="1"/>
    <col min="6" max="6" width="11.1796875" style="6" hidden="1" customWidth="1"/>
    <col min="7" max="8" width="13.54296875" style="18" hidden="1" customWidth="1"/>
    <col min="9" max="10" width="15.1796875" style="118" hidden="1" customWidth="1"/>
    <col min="11" max="13" width="15.1796875" style="118" customWidth="1"/>
    <col min="14" max="14" width="18.08984375" style="6" customWidth="1"/>
    <col min="15" max="16384" width="9.1796875" style="6"/>
  </cols>
  <sheetData>
    <row r="1" spans="1:19" x14ac:dyDescent="0.3">
      <c r="A1" s="1"/>
      <c r="B1" s="2"/>
      <c r="C1" s="3">
        <v>2007</v>
      </c>
      <c r="D1" s="3">
        <v>2008</v>
      </c>
      <c r="E1" s="4">
        <v>2009</v>
      </c>
      <c r="F1" s="113">
        <v>2014</v>
      </c>
      <c r="G1" s="5">
        <v>2015</v>
      </c>
      <c r="H1" s="115">
        <v>2015</v>
      </c>
      <c r="I1" s="116">
        <v>2016</v>
      </c>
      <c r="J1" s="116">
        <v>2016</v>
      </c>
      <c r="K1" s="145">
        <v>2017</v>
      </c>
      <c r="L1" s="145">
        <v>2017</v>
      </c>
      <c r="M1" s="145">
        <v>2018</v>
      </c>
      <c r="N1" s="146">
        <v>2019</v>
      </c>
    </row>
    <row r="2" spans="1:19" x14ac:dyDescent="0.3">
      <c r="A2" s="7"/>
      <c r="B2" s="8"/>
      <c r="C2" s="3" t="s">
        <v>0</v>
      </c>
      <c r="D2" s="3" t="s">
        <v>0</v>
      </c>
      <c r="E2" s="4" t="s">
        <v>0</v>
      </c>
      <c r="F2" s="9" t="s">
        <v>1</v>
      </c>
      <c r="G2" s="9" t="s">
        <v>1</v>
      </c>
      <c r="H2" s="9" t="s">
        <v>0</v>
      </c>
      <c r="I2" s="117" t="s">
        <v>1</v>
      </c>
      <c r="J2" s="144" t="s">
        <v>0</v>
      </c>
      <c r="K2" s="117" t="s">
        <v>152</v>
      </c>
      <c r="L2" s="117" t="s">
        <v>0</v>
      </c>
      <c r="M2" s="117" t="s">
        <v>1</v>
      </c>
      <c r="N2" s="146" t="s">
        <v>1</v>
      </c>
    </row>
    <row r="3" spans="1:19" ht="15" x14ac:dyDescent="0.3">
      <c r="A3" s="10"/>
      <c r="B3" s="10"/>
      <c r="C3" s="11"/>
      <c r="D3" s="11"/>
      <c r="E3" s="12"/>
      <c r="F3" s="13"/>
      <c r="G3" s="14"/>
      <c r="H3" s="14"/>
    </row>
    <row r="4" spans="1:19" ht="15.65" customHeight="1" x14ac:dyDescent="0.3">
      <c r="A4" s="148" t="s">
        <v>2</v>
      </c>
      <c r="B4" s="148"/>
    </row>
    <row r="5" spans="1:19" ht="9" customHeight="1" x14ac:dyDescent="0.3">
      <c r="B5" s="19"/>
    </row>
    <row r="6" spans="1:19" x14ac:dyDescent="0.3">
      <c r="A6" s="15"/>
      <c r="B6" s="1" t="s">
        <v>3</v>
      </c>
      <c r="C6" s="20">
        <v>551155</v>
      </c>
      <c r="D6" s="21">
        <v>552136</v>
      </c>
      <c r="E6" s="20">
        <v>564709</v>
      </c>
      <c r="F6" s="23">
        <v>579000</v>
      </c>
      <c r="G6" s="23">
        <v>585000</v>
      </c>
      <c r="H6" s="23">
        <v>566421.39</v>
      </c>
      <c r="I6" s="110">
        <v>575000</v>
      </c>
      <c r="J6" s="110">
        <v>557442.34</v>
      </c>
      <c r="K6" s="110">
        <v>565000</v>
      </c>
      <c r="L6" s="110">
        <v>589915.06999999995</v>
      </c>
      <c r="M6" s="110">
        <v>565000</v>
      </c>
      <c r="N6" s="133">
        <v>585000</v>
      </c>
    </row>
    <row r="7" spans="1:19" hidden="1" x14ac:dyDescent="0.3">
      <c r="A7" s="15"/>
      <c r="B7" s="24" t="s">
        <v>4</v>
      </c>
      <c r="C7" s="20">
        <v>12875</v>
      </c>
      <c r="D7" s="21">
        <v>11355</v>
      </c>
      <c r="E7" s="20">
        <v>10440</v>
      </c>
      <c r="F7" s="23">
        <v>8000</v>
      </c>
      <c r="G7" s="23">
        <v>7500</v>
      </c>
      <c r="H7" s="23">
        <v>6575</v>
      </c>
      <c r="I7" s="110">
        <v>4000</v>
      </c>
      <c r="J7" s="110">
        <v>1365</v>
      </c>
      <c r="K7" s="110">
        <v>4000</v>
      </c>
      <c r="L7" s="110">
        <v>2550</v>
      </c>
      <c r="M7" s="110">
        <v>0</v>
      </c>
      <c r="N7" s="133"/>
    </row>
    <row r="8" spans="1:19" x14ac:dyDescent="0.3">
      <c r="A8" s="15"/>
      <c r="B8" s="24" t="s">
        <v>5</v>
      </c>
      <c r="C8" s="20">
        <v>897.93</v>
      </c>
      <c r="D8" s="21">
        <v>3161.02</v>
      </c>
      <c r="E8" s="20">
        <v>2732</v>
      </c>
      <c r="F8" s="23">
        <v>660</v>
      </c>
      <c r="G8" s="23">
        <v>7500</v>
      </c>
      <c r="H8" s="23">
        <v>16241.97</v>
      </c>
      <c r="I8" s="110">
        <v>7500</v>
      </c>
      <c r="J8" s="110">
        <v>9219.2900000000009</v>
      </c>
      <c r="K8" s="110">
        <v>10000</v>
      </c>
      <c r="L8" s="110">
        <v>6217</v>
      </c>
      <c r="M8" s="110">
        <v>10000</v>
      </c>
      <c r="N8" s="133">
        <v>5000</v>
      </c>
    </row>
    <row r="9" spans="1:19" x14ac:dyDescent="0.3">
      <c r="A9" s="15"/>
      <c r="B9" s="24" t="s">
        <v>6</v>
      </c>
      <c r="C9" s="25">
        <v>9457.5</v>
      </c>
      <c r="D9" s="21">
        <v>5813.75</v>
      </c>
      <c r="E9" s="20">
        <v>8553</v>
      </c>
      <c r="F9" s="23">
        <v>12000</v>
      </c>
      <c r="G9" s="23">
        <v>12000</v>
      </c>
      <c r="H9" s="23">
        <v>15501.24</v>
      </c>
      <c r="I9" s="110">
        <v>10500</v>
      </c>
      <c r="J9" s="110">
        <v>17490.830000000002</v>
      </c>
      <c r="K9" s="110">
        <v>15000</v>
      </c>
      <c r="L9" s="110">
        <v>16677.09</v>
      </c>
      <c r="M9" s="110">
        <v>15000</v>
      </c>
      <c r="N9" s="133">
        <v>20000</v>
      </c>
    </row>
    <row r="10" spans="1:19" hidden="1" x14ac:dyDescent="0.3">
      <c r="A10" s="15"/>
      <c r="B10" s="24" t="s">
        <v>7</v>
      </c>
      <c r="C10" s="26"/>
      <c r="D10" s="21"/>
      <c r="E10" s="20"/>
      <c r="F10" s="23">
        <v>800</v>
      </c>
      <c r="G10" s="23">
        <v>1500</v>
      </c>
      <c r="H10" s="23">
        <v>1350</v>
      </c>
      <c r="I10" s="110">
        <v>1500</v>
      </c>
      <c r="J10" s="110">
        <v>1200</v>
      </c>
      <c r="K10" s="110">
        <v>1500</v>
      </c>
      <c r="L10" s="110">
        <v>750</v>
      </c>
      <c r="M10" s="110">
        <v>2000</v>
      </c>
      <c r="N10" s="133"/>
    </row>
    <row r="11" spans="1:19" x14ac:dyDescent="0.3">
      <c r="A11" s="15"/>
      <c r="B11" s="24" t="s">
        <v>8</v>
      </c>
      <c r="C11" s="20">
        <v>2400</v>
      </c>
      <c r="D11" s="21">
        <v>2400</v>
      </c>
      <c r="E11" s="20">
        <v>2400</v>
      </c>
      <c r="F11" s="23">
        <v>3600</v>
      </c>
      <c r="G11" s="23">
        <v>3600</v>
      </c>
      <c r="H11" s="23">
        <v>3600</v>
      </c>
      <c r="I11" s="110">
        <v>3600</v>
      </c>
      <c r="J11" s="110">
        <v>3600</v>
      </c>
      <c r="K11" s="110">
        <v>5000</v>
      </c>
      <c r="L11" s="110">
        <v>5200</v>
      </c>
      <c r="M11" s="110">
        <v>5000</v>
      </c>
      <c r="N11" s="133">
        <v>5000</v>
      </c>
      <c r="O11" s="142"/>
      <c r="P11" s="142"/>
      <c r="Q11" s="142"/>
      <c r="R11" s="142"/>
      <c r="S11" s="142"/>
    </row>
    <row r="12" spans="1:19" x14ac:dyDescent="0.3">
      <c r="A12" s="15"/>
      <c r="B12" s="24" t="s">
        <v>9</v>
      </c>
      <c r="C12" s="26"/>
      <c r="D12" s="26"/>
      <c r="E12" s="27">
        <v>9340</v>
      </c>
      <c r="F12" s="23">
        <v>30000</v>
      </c>
      <c r="G12" s="23">
        <v>34000</v>
      </c>
      <c r="H12" s="23">
        <v>31550</v>
      </c>
      <c r="I12" s="110">
        <v>34000</v>
      </c>
      <c r="J12" s="110">
        <v>35075</v>
      </c>
      <c r="K12" s="110">
        <v>36000</v>
      </c>
      <c r="L12" s="110">
        <v>33875</v>
      </c>
      <c r="M12" s="110">
        <v>36000</v>
      </c>
      <c r="N12" s="133">
        <v>36000</v>
      </c>
    </row>
    <row r="13" spans="1:19" x14ac:dyDescent="0.3">
      <c r="A13" s="15"/>
      <c r="B13" s="24" t="s">
        <v>141</v>
      </c>
      <c r="C13" s="28">
        <v>4500</v>
      </c>
      <c r="D13" s="21">
        <v>5000</v>
      </c>
      <c r="E13" s="20">
        <v>5000</v>
      </c>
      <c r="F13" s="23">
        <v>15000</v>
      </c>
      <c r="G13" s="23">
        <v>15000</v>
      </c>
      <c r="H13" s="23">
        <v>5000</v>
      </c>
      <c r="I13" s="110">
        <v>5000</v>
      </c>
      <c r="J13" s="110">
        <v>5000</v>
      </c>
      <c r="K13" s="110">
        <v>5000</v>
      </c>
      <c r="L13" s="110">
        <v>5000</v>
      </c>
      <c r="M13" s="110" t="s">
        <v>142</v>
      </c>
      <c r="N13" s="133"/>
    </row>
    <row r="14" spans="1:19" x14ac:dyDescent="0.3">
      <c r="A14" s="15"/>
      <c r="B14" s="24" t="s">
        <v>10</v>
      </c>
      <c r="C14" s="29"/>
      <c r="D14" s="30"/>
      <c r="E14" s="29"/>
      <c r="F14" s="23"/>
      <c r="G14" s="23"/>
      <c r="H14" s="23"/>
      <c r="I14" s="110"/>
      <c r="J14" s="110"/>
      <c r="K14" s="110"/>
      <c r="L14" s="110"/>
      <c r="M14" s="110"/>
      <c r="N14" s="133"/>
    </row>
    <row r="15" spans="1:19" x14ac:dyDescent="0.3">
      <c r="A15" s="15"/>
      <c r="B15" s="31" t="s">
        <v>126</v>
      </c>
      <c r="C15" s="32"/>
      <c r="D15" s="21"/>
      <c r="E15" s="20"/>
      <c r="F15" s="23"/>
      <c r="G15" s="23"/>
      <c r="H15" s="23">
        <v>0</v>
      </c>
      <c r="I15" s="110">
        <v>17020</v>
      </c>
      <c r="J15" s="110">
        <v>24300</v>
      </c>
      <c r="K15" s="110">
        <v>0</v>
      </c>
      <c r="L15" s="110"/>
      <c r="M15" s="110">
        <v>22010</v>
      </c>
      <c r="N15" s="133"/>
    </row>
    <row r="16" spans="1:19" x14ac:dyDescent="0.3">
      <c r="A16" s="15"/>
      <c r="B16" s="31" t="s">
        <v>11</v>
      </c>
      <c r="C16" s="32"/>
      <c r="D16" s="33"/>
      <c r="E16" s="32"/>
      <c r="F16" s="23"/>
      <c r="G16" s="23"/>
      <c r="H16" s="23"/>
      <c r="I16" s="110"/>
      <c r="J16" s="110"/>
      <c r="K16" s="110"/>
      <c r="L16" s="110"/>
      <c r="M16" s="110"/>
      <c r="N16" s="133"/>
    </row>
    <row r="17" spans="1:14" x14ac:dyDescent="0.3">
      <c r="A17" s="15"/>
      <c r="B17" s="34" t="s">
        <v>12</v>
      </c>
      <c r="C17" s="149"/>
      <c r="D17" s="150"/>
      <c r="E17" s="35">
        <v>19500</v>
      </c>
      <c r="F17" s="114" t="s">
        <v>121</v>
      </c>
      <c r="G17" s="23">
        <v>15000</v>
      </c>
      <c r="H17" s="23">
        <v>13875</v>
      </c>
      <c r="I17" s="110" t="s">
        <v>121</v>
      </c>
      <c r="J17" s="110"/>
      <c r="K17" s="109">
        <v>14950</v>
      </c>
      <c r="L17" s="109">
        <v>12275</v>
      </c>
      <c r="M17" s="109"/>
      <c r="N17" s="133">
        <v>13500</v>
      </c>
    </row>
    <row r="18" spans="1:14" x14ac:dyDescent="0.3">
      <c r="A18" s="15"/>
      <c r="B18" s="34" t="s">
        <v>13</v>
      </c>
      <c r="C18" s="149"/>
      <c r="D18" s="150"/>
      <c r="E18" s="35">
        <v>95730</v>
      </c>
      <c r="F18" s="114" t="s">
        <v>121</v>
      </c>
      <c r="G18" s="23">
        <v>70000</v>
      </c>
      <c r="H18" s="23">
        <v>42150</v>
      </c>
      <c r="I18" s="110" t="s">
        <v>121</v>
      </c>
      <c r="J18" s="110"/>
      <c r="K18" s="109">
        <v>62000</v>
      </c>
      <c r="L18" s="109">
        <v>43444.39</v>
      </c>
      <c r="M18" s="109"/>
      <c r="N18" s="133">
        <v>55000</v>
      </c>
    </row>
    <row r="19" spans="1:14" x14ac:dyDescent="0.3">
      <c r="A19" s="15"/>
      <c r="B19" s="34" t="s">
        <v>14</v>
      </c>
      <c r="C19" s="149"/>
      <c r="D19" s="150"/>
      <c r="E19" s="35">
        <v>2300</v>
      </c>
      <c r="F19" s="114" t="s">
        <v>121</v>
      </c>
      <c r="G19" s="23">
        <v>750</v>
      </c>
      <c r="H19" s="23">
        <v>1845</v>
      </c>
      <c r="I19" s="110" t="s">
        <v>121</v>
      </c>
      <c r="J19" s="110"/>
      <c r="K19" s="109">
        <v>7500</v>
      </c>
      <c r="L19" s="109">
        <v>2800</v>
      </c>
      <c r="M19" s="109">
        <v>5000</v>
      </c>
      <c r="N19" s="133">
        <v>3000</v>
      </c>
    </row>
    <row r="20" spans="1:14" x14ac:dyDescent="0.3">
      <c r="A20" s="15"/>
      <c r="B20" s="36" t="s">
        <v>16</v>
      </c>
      <c r="C20" s="20">
        <v>7488.44</v>
      </c>
      <c r="D20" s="21">
        <v>3972.44</v>
      </c>
      <c r="E20" s="20">
        <v>6381</v>
      </c>
      <c r="F20" s="23">
        <v>4000</v>
      </c>
      <c r="G20" s="23">
        <v>4500</v>
      </c>
      <c r="H20" s="23">
        <v>5861.87</v>
      </c>
      <c r="I20" s="110">
        <v>3500</v>
      </c>
      <c r="J20" s="110">
        <v>3965</v>
      </c>
      <c r="K20" s="110">
        <v>5800</v>
      </c>
      <c r="L20" s="110">
        <v>2728.96</v>
      </c>
      <c r="M20" s="110">
        <v>4500</v>
      </c>
      <c r="N20" s="133">
        <v>3000</v>
      </c>
    </row>
    <row r="21" spans="1:14" x14ac:dyDescent="0.3">
      <c r="A21" s="15"/>
      <c r="B21" s="24" t="s">
        <v>17</v>
      </c>
      <c r="C21" s="20"/>
      <c r="D21" s="21"/>
      <c r="E21" s="20"/>
      <c r="F21" s="23"/>
      <c r="G21" s="23">
        <v>250</v>
      </c>
      <c r="H21" s="23">
        <v>843.3</v>
      </c>
      <c r="I21" s="110">
        <v>500</v>
      </c>
      <c r="J21" s="110">
        <v>964.88</v>
      </c>
      <c r="K21" s="110">
        <v>850</v>
      </c>
      <c r="L21" s="110">
        <v>1274.26</v>
      </c>
      <c r="M21" s="110">
        <v>850</v>
      </c>
      <c r="N21" s="133">
        <v>1250</v>
      </c>
    </row>
    <row r="22" spans="1:14" hidden="1" x14ac:dyDescent="0.3">
      <c r="A22" s="15"/>
      <c r="B22" s="24" t="s">
        <v>18</v>
      </c>
      <c r="C22" s="20">
        <v>2996.59</v>
      </c>
      <c r="D22" s="21">
        <v>3096.53</v>
      </c>
      <c r="E22" s="20">
        <v>3117</v>
      </c>
      <c r="F22" s="23">
        <v>100</v>
      </c>
      <c r="G22" s="23">
        <v>100</v>
      </c>
      <c r="H22" s="23">
        <v>25</v>
      </c>
      <c r="I22" s="110">
        <v>0</v>
      </c>
      <c r="J22" s="110">
        <v>512.78</v>
      </c>
      <c r="K22" s="110"/>
      <c r="L22" s="110"/>
      <c r="M22" s="110"/>
      <c r="N22" s="133"/>
    </row>
    <row r="23" spans="1:14" x14ac:dyDescent="0.3">
      <c r="A23" s="15"/>
      <c r="B23" s="24" t="s">
        <v>19</v>
      </c>
      <c r="C23" s="20"/>
      <c r="D23" s="21"/>
      <c r="E23" s="20"/>
      <c r="F23" s="23"/>
      <c r="G23" s="23">
        <v>2000</v>
      </c>
      <c r="H23" s="23">
        <v>1448.04</v>
      </c>
      <c r="I23" s="110">
        <v>0</v>
      </c>
      <c r="J23" s="110"/>
      <c r="K23" s="110"/>
      <c r="L23" s="110"/>
      <c r="M23" s="110"/>
      <c r="N23" s="133"/>
    </row>
    <row r="24" spans="1:14" x14ac:dyDescent="0.3">
      <c r="A24" s="15"/>
      <c r="B24" s="24" t="s">
        <v>20</v>
      </c>
      <c r="C24" s="20"/>
      <c r="D24" s="21"/>
      <c r="E24" s="20"/>
      <c r="F24" s="23"/>
      <c r="G24" s="23"/>
      <c r="H24" s="23">
        <v>2000</v>
      </c>
      <c r="I24" s="110">
        <v>0</v>
      </c>
      <c r="J24" s="110"/>
      <c r="K24" s="110"/>
      <c r="L24" s="110"/>
      <c r="M24" s="110">
        <v>2000</v>
      </c>
      <c r="N24" s="133"/>
    </row>
    <row r="25" spans="1:14" hidden="1" x14ac:dyDescent="0.3">
      <c r="A25" s="15"/>
      <c r="B25" s="24" t="s">
        <v>21</v>
      </c>
      <c r="C25" s="20"/>
      <c r="D25" s="21"/>
      <c r="E25" s="20"/>
      <c r="F25" s="23"/>
      <c r="G25" s="23"/>
      <c r="H25" s="23"/>
      <c r="I25" s="110"/>
      <c r="J25" s="110"/>
      <c r="K25" s="110"/>
      <c r="L25" s="110"/>
      <c r="M25" s="110"/>
      <c r="N25" s="133"/>
    </row>
    <row r="26" spans="1:14" x14ac:dyDescent="0.3">
      <c r="A26" s="15"/>
      <c r="B26" s="24" t="s">
        <v>22</v>
      </c>
      <c r="C26" s="20">
        <v>200</v>
      </c>
      <c r="D26" s="21">
        <v>300</v>
      </c>
      <c r="E26" s="20">
        <v>100</v>
      </c>
      <c r="F26" s="23">
        <v>6000</v>
      </c>
      <c r="G26" s="23">
        <v>3000</v>
      </c>
      <c r="H26" s="23">
        <v>570</v>
      </c>
      <c r="I26" s="110">
        <v>500</v>
      </c>
      <c r="J26" s="110">
        <v>750</v>
      </c>
      <c r="K26" s="110">
        <v>750</v>
      </c>
      <c r="L26" s="110">
        <v>850</v>
      </c>
      <c r="M26" s="110">
        <v>1000</v>
      </c>
      <c r="N26" s="133">
        <v>4000</v>
      </c>
    </row>
    <row r="27" spans="1:14" x14ac:dyDescent="0.3">
      <c r="A27" s="15"/>
      <c r="B27" s="24"/>
      <c r="C27" s="20"/>
      <c r="D27" s="21"/>
      <c r="E27" s="20"/>
      <c r="F27" s="23"/>
      <c r="G27" s="23"/>
      <c r="H27" s="23"/>
      <c r="I27" s="110"/>
      <c r="J27" s="110"/>
      <c r="K27" s="110"/>
      <c r="L27" s="110"/>
      <c r="M27" s="110"/>
      <c r="N27" s="133"/>
    </row>
    <row r="28" spans="1:14" x14ac:dyDescent="0.3">
      <c r="A28" s="15"/>
      <c r="B28" s="107" t="s">
        <v>24</v>
      </c>
      <c r="C28" s="20"/>
      <c r="D28" s="21"/>
      <c r="E28" s="20"/>
      <c r="F28" s="22">
        <f t="shared" ref="F28:J28" si="0">SUM(F6:F26)</f>
        <v>659160</v>
      </c>
      <c r="G28" s="22">
        <f t="shared" si="0"/>
        <v>761700</v>
      </c>
      <c r="H28" s="22">
        <f t="shared" si="0"/>
        <v>714857.81</v>
      </c>
      <c r="I28" s="110">
        <f t="shared" si="0"/>
        <v>662620</v>
      </c>
      <c r="J28" s="110">
        <f t="shared" si="0"/>
        <v>660885.12</v>
      </c>
      <c r="K28" s="110">
        <f>SUM(K6:K26)</f>
        <v>733350</v>
      </c>
      <c r="L28" s="110">
        <f>SUM(L6:L26)</f>
        <v>723556.7699999999</v>
      </c>
      <c r="M28" s="110">
        <f>SUM(M6:M27)</f>
        <v>668360</v>
      </c>
      <c r="N28" s="133">
        <f>SUM(N6:N27)</f>
        <v>730750</v>
      </c>
    </row>
    <row r="29" spans="1:14" x14ac:dyDescent="0.3">
      <c r="A29" s="15"/>
      <c r="B29" s="24"/>
      <c r="C29" s="20"/>
      <c r="D29" s="21"/>
      <c r="E29" s="20"/>
      <c r="F29" s="23"/>
      <c r="G29" s="23"/>
      <c r="H29" s="23"/>
      <c r="I29" s="110"/>
      <c r="J29" s="110"/>
      <c r="K29" s="110"/>
      <c r="L29" s="110"/>
      <c r="M29" s="110"/>
      <c r="N29" s="133"/>
    </row>
    <row r="30" spans="1:14" x14ac:dyDescent="0.3">
      <c r="A30" s="37"/>
      <c r="B30" s="101" t="s">
        <v>23</v>
      </c>
      <c r="C30" s="38"/>
      <c r="D30" s="21">
        <v>0</v>
      </c>
      <c r="E30" s="38">
        <v>30000</v>
      </c>
      <c r="F30" s="23">
        <v>30000</v>
      </c>
      <c r="G30" s="100">
        <v>48000</v>
      </c>
      <c r="H30" s="100">
        <v>48000</v>
      </c>
      <c r="I30" s="126">
        <v>20000</v>
      </c>
      <c r="J30" s="126"/>
      <c r="K30" s="110"/>
      <c r="L30" s="110"/>
      <c r="M30" s="110"/>
      <c r="N30" s="133"/>
    </row>
    <row r="31" spans="1:14" x14ac:dyDescent="0.3">
      <c r="A31" s="15"/>
      <c r="B31" s="24" t="s">
        <v>125</v>
      </c>
      <c r="C31" s="20"/>
      <c r="D31" s="21"/>
      <c r="E31" s="20"/>
      <c r="F31" s="23"/>
      <c r="G31" s="23"/>
      <c r="H31" s="23"/>
      <c r="I31" s="110">
        <v>15000</v>
      </c>
      <c r="J31" s="110"/>
      <c r="K31" s="110">
        <v>20000</v>
      </c>
      <c r="L31" s="110">
        <v>12750</v>
      </c>
      <c r="M31" s="110">
        <v>15300</v>
      </c>
      <c r="N31" s="133">
        <v>15300</v>
      </c>
    </row>
    <row r="32" spans="1:14" ht="14.5" thickBot="1" x14ac:dyDescent="0.35">
      <c r="B32" s="107" t="s">
        <v>119</v>
      </c>
      <c r="C32" s="39">
        <f>SUM(C6:C26)</f>
        <v>591970.46</v>
      </c>
      <c r="D32" s="39">
        <f>SUM(D6:D26)</f>
        <v>587234.74</v>
      </c>
      <c r="E32" s="39">
        <f>SUM(E6:E26)</f>
        <v>730302</v>
      </c>
      <c r="F32" s="40">
        <f t="shared" ref="F32:J32" si="1">SUM(F6:F31)-F28</f>
        <v>689160</v>
      </c>
      <c r="G32" s="40">
        <f t="shared" si="1"/>
        <v>809700</v>
      </c>
      <c r="H32" s="40">
        <f t="shared" si="1"/>
        <v>762857.81</v>
      </c>
      <c r="I32" s="119">
        <f t="shared" si="1"/>
        <v>697620</v>
      </c>
      <c r="J32" s="119">
        <f t="shared" si="1"/>
        <v>660885.12</v>
      </c>
      <c r="K32" s="119">
        <f t="shared" ref="K32:N32" si="2">SUM(K6:K31)-K28</f>
        <v>753350</v>
      </c>
      <c r="L32" s="119">
        <f t="shared" si="2"/>
        <v>736306.7699999999</v>
      </c>
      <c r="M32" s="128">
        <f t="shared" si="2"/>
        <v>683660</v>
      </c>
      <c r="N32" s="138">
        <f t="shared" si="2"/>
        <v>746050</v>
      </c>
    </row>
    <row r="33" spans="1:14" ht="15" thickTop="1" x14ac:dyDescent="0.35">
      <c r="B33" s="41"/>
      <c r="C33" s="42"/>
      <c r="D33" s="43"/>
      <c r="E33" s="44"/>
      <c r="F33" s="46"/>
      <c r="N33" s="136"/>
    </row>
    <row r="34" spans="1:14" x14ac:dyDescent="0.3">
      <c r="A34" s="47" t="s">
        <v>25</v>
      </c>
      <c r="B34" s="15"/>
      <c r="C34" s="48"/>
      <c r="D34" s="49"/>
      <c r="E34" s="50"/>
      <c r="F34" s="18"/>
      <c r="N34" s="136"/>
    </row>
    <row r="35" spans="1:14" ht="7" customHeight="1" x14ac:dyDescent="0.3">
      <c r="A35" s="47"/>
      <c r="B35" s="15"/>
      <c r="C35" s="48"/>
      <c r="D35" s="49"/>
      <c r="E35" s="50"/>
      <c r="F35" s="18"/>
      <c r="N35" s="136"/>
    </row>
    <row r="36" spans="1:14" x14ac:dyDescent="0.3">
      <c r="A36" s="51" t="s">
        <v>26</v>
      </c>
      <c r="B36" s="52"/>
      <c r="C36" s="48"/>
      <c r="D36" s="49"/>
      <c r="E36" s="50"/>
      <c r="F36" s="18"/>
      <c r="N36" s="136"/>
    </row>
    <row r="37" spans="1:14" ht="9" customHeight="1" x14ac:dyDescent="0.3">
      <c r="A37" s="53"/>
      <c r="B37" s="54"/>
      <c r="C37" s="48"/>
      <c r="D37" s="49"/>
      <c r="E37" s="50"/>
      <c r="F37" s="18"/>
      <c r="N37" s="136"/>
    </row>
    <row r="38" spans="1:14" x14ac:dyDescent="0.3">
      <c r="A38" s="15"/>
      <c r="B38" s="55" t="s">
        <v>27</v>
      </c>
      <c r="C38" s="48"/>
      <c r="D38" s="49"/>
      <c r="E38" s="50"/>
      <c r="F38" s="18"/>
      <c r="N38" s="139"/>
    </row>
    <row r="39" spans="1:14" x14ac:dyDescent="0.3">
      <c r="A39" s="15"/>
      <c r="B39" s="56" t="s">
        <v>28</v>
      </c>
      <c r="C39" s="20">
        <v>6212.16</v>
      </c>
      <c r="D39" s="21">
        <f>8720.62-1800</f>
        <v>6920.6200000000008</v>
      </c>
      <c r="E39" s="28">
        <v>4279.37</v>
      </c>
      <c r="F39" s="23">
        <v>14000</v>
      </c>
      <c r="G39" s="103">
        <v>13400</v>
      </c>
      <c r="H39" s="103">
        <v>6265.19</v>
      </c>
      <c r="I39" s="110">
        <v>8471</v>
      </c>
      <c r="J39" s="110">
        <v>7553.92</v>
      </c>
      <c r="K39" s="110">
        <v>10496.08</v>
      </c>
      <c r="L39" s="110">
        <v>5300.91</v>
      </c>
      <c r="M39" s="110">
        <v>10739.03</v>
      </c>
      <c r="N39" s="135">
        <v>10217</v>
      </c>
    </row>
    <row r="40" spans="1:14" x14ac:dyDescent="0.3">
      <c r="A40" s="15"/>
      <c r="B40" s="56" t="s">
        <v>29</v>
      </c>
      <c r="C40" s="20">
        <v>1800</v>
      </c>
      <c r="D40" s="21">
        <v>1800</v>
      </c>
      <c r="E40" s="28">
        <v>1800</v>
      </c>
      <c r="F40" s="23">
        <v>6000</v>
      </c>
      <c r="G40" s="103">
        <v>6000</v>
      </c>
      <c r="H40" s="103">
        <v>6000</v>
      </c>
      <c r="I40" s="110">
        <v>6000</v>
      </c>
      <c r="J40" s="110">
        <v>6000</v>
      </c>
      <c r="K40" s="110">
        <v>6000</v>
      </c>
      <c r="L40" s="110">
        <v>6000</v>
      </c>
      <c r="M40" s="110">
        <v>6000</v>
      </c>
      <c r="N40" s="133">
        <v>6000</v>
      </c>
    </row>
    <row r="41" spans="1:14" x14ac:dyDescent="0.3">
      <c r="A41" s="15"/>
      <c r="B41" s="56" t="s">
        <v>30</v>
      </c>
      <c r="C41" s="20">
        <v>1704.51</v>
      </c>
      <c r="D41" s="21">
        <v>1708.16</v>
      </c>
      <c r="E41" s="28">
        <v>1296</v>
      </c>
      <c r="F41" s="23">
        <v>1745</v>
      </c>
      <c r="G41" s="103">
        <v>1950</v>
      </c>
      <c r="H41" s="103">
        <v>1205.78</v>
      </c>
      <c r="I41" s="110">
        <v>1300</v>
      </c>
      <c r="J41" s="110">
        <v>743.1</v>
      </c>
      <c r="K41" s="110">
        <v>1853</v>
      </c>
      <c r="L41" s="110">
        <v>1501.46</v>
      </c>
      <c r="M41" s="110">
        <v>1243.2</v>
      </c>
      <c r="N41" s="133">
        <v>2057</v>
      </c>
    </row>
    <row r="42" spans="1:14" x14ac:dyDescent="0.3">
      <c r="A42" s="15"/>
      <c r="B42" s="56" t="s">
        <v>31</v>
      </c>
      <c r="C42" s="20">
        <v>1148.3399999999999</v>
      </c>
      <c r="D42" s="21">
        <v>2675.76</v>
      </c>
      <c r="E42" s="28">
        <v>1660</v>
      </c>
      <c r="F42" s="23">
        <v>1970</v>
      </c>
      <c r="G42" s="103">
        <v>2700</v>
      </c>
      <c r="H42" s="103">
        <v>2547.36</v>
      </c>
      <c r="I42" s="110">
        <v>2200</v>
      </c>
      <c r="J42" s="110">
        <v>678.46</v>
      </c>
      <c r="K42" s="110">
        <v>2486.4</v>
      </c>
      <c r="L42" s="110">
        <v>618.53</v>
      </c>
      <c r="M42" s="110">
        <v>1489.25</v>
      </c>
      <c r="N42" s="133">
        <v>1643</v>
      </c>
    </row>
    <row r="43" spans="1:14" x14ac:dyDescent="0.3">
      <c r="A43" s="15"/>
      <c r="B43" s="56" t="s">
        <v>32</v>
      </c>
      <c r="C43" s="20">
        <v>1299.5999999999999</v>
      </c>
      <c r="D43" s="21">
        <v>1701.26</v>
      </c>
      <c r="E43" s="28">
        <v>908</v>
      </c>
      <c r="F43" s="23">
        <v>1900</v>
      </c>
      <c r="G43" s="103">
        <v>3125</v>
      </c>
      <c r="H43" s="103">
        <v>1860.85</v>
      </c>
      <c r="I43" s="110">
        <v>1974</v>
      </c>
      <c r="J43" s="110">
        <v>1522.31</v>
      </c>
      <c r="K43" s="110">
        <v>1619</v>
      </c>
      <c r="L43" s="110">
        <v>1320.33</v>
      </c>
      <c r="M43" s="110">
        <v>1744.92</v>
      </c>
      <c r="N43" s="133">
        <v>2038</v>
      </c>
    </row>
    <row r="44" spans="1:14" x14ac:dyDescent="0.3">
      <c r="A44" s="15"/>
      <c r="B44" s="56" t="s">
        <v>33</v>
      </c>
      <c r="C44" s="20">
        <v>193.75</v>
      </c>
      <c r="D44" s="21">
        <f>1064-150</f>
        <v>914</v>
      </c>
      <c r="E44" s="28">
        <v>457</v>
      </c>
      <c r="F44" s="23">
        <v>670</v>
      </c>
      <c r="G44" s="103">
        <v>700</v>
      </c>
      <c r="H44" s="103">
        <v>662.81</v>
      </c>
      <c r="I44" s="110">
        <v>700</v>
      </c>
      <c r="J44" s="110">
        <v>643.21</v>
      </c>
      <c r="K44" s="110">
        <v>405.6</v>
      </c>
      <c r="L44" s="110">
        <v>165.39</v>
      </c>
      <c r="M44" s="110">
        <v>584.5</v>
      </c>
      <c r="N44" s="133">
        <v>704</v>
      </c>
    </row>
    <row r="45" spans="1:14" x14ac:dyDescent="0.3">
      <c r="A45" s="15"/>
      <c r="B45" s="57" t="s">
        <v>34</v>
      </c>
      <c r="C45" s="20">
        <v>2145.27</v>
      </c>
      <c r="D45" s="21">
        <v>1988.33</v>
      </c>
      <c r="E45" s="28">
        <v>1417</v>
      </c>
      <c r="F45" s="23">
        <v>4000</v>
      </c>
      <c r="G45" s="103">
        <v>5000</v>
      </c>
      <c r="H45" s="103">
        <v>2263.9</v>
      </c>
      <c r="I45" s="110">
        <v>2500</v>
      </c>
      <c r="J45" s="110">
        <v>1532.07</v>
      </c>
      <c r="K45" s="110">
        <v>2500</v>
      </c>
      <c r="L45" s="110">
        <v>2673.45</v>
      </c>
      <c r="M45" s="110">
        <v>2500</v>
      </c>
      <c r="N45" s="133">
        <v>2500</v>
      </c>
    </row>
    <row r="46" spans="1:14" x14ac:dyDescent="0.3">
      <c r="B46" s="51" t="s">
        <v>35</v>
      </c>
      <c r="C46" s="48"/>
      <c r="D46" s="49"/>
      <c r="E46" s="50"/>
      <c r="F46" s="23"/>
      <c r="G46" s="103"/>
      <c r="H46" s="103"/>
      <c r="I46" s="110"/>
      <c r="J46" s="110"/>
      <c r="K46" s="110"/>
      <c r="L46" s="110"/>
      <c r="M46" s="110"/>
      <c r="N46" s="133"/>
    </row>
    <row r="47" spans="1:14" x14ac:dyDescent="0.3">
      <c r="A47" s="15"/>
      <c r="B47" s="59" t="s">
        <v>36</v>
      </c>
      <c r="C47" s="20">
        <v>500.66</v>
      </c>
      <c r="D47" s="21">
        <v>634.02</v>
      </c>
      <c r="E47" s="28">
        <v>597</v>
      </c>
      <c r="F47" s="23">
        <v>600</v>
      </c>
      <c r="G47" s="103">
        <v>810</v>
      </c>
      <c r="H47" s="103">
        <v>322.77</v>
      </c>
      <c r="I47" s="110">
        <v>575</v>
      </c>
      <c r="J47" s="110">
        <v>266.07</v>
      </c>
      <c r="K47" s="110">
        <v>735.6</v>
      </c>
      <c r="L47" s="110">
        <v>610.30999999999995</v>
      </c>
      <c r="M47" s="110">
        <v>359.93</v>
      </c>
      <c r="N47" s="133">
        <v>600</v>
      </c>
    </row>
    <row r="48" spans="1:14" x14ac:dyDescent="0.3">
      <c r="A48" s="15"/>
      <c r="B48" s="59" t="s">
        <v>37</v>
      </c>
      <c r="C48" s="20">
        <v>409.79</v>
      </c>
      <c r="D48" s="21">
        <v>210.53</v>
      </c>
      <c r="E48" s="28">
        <v>91</v>
      </c>
      <c r="F48" s="23">
        <v>380</v>
      </c>
      <c r="G48" s="103">
        <v>435</v>
      </c>
      <c r="H48" s="103">
        <v>457.18</v>
      </c>
      <c r="I48" s="110">
        <v>325</v>
      </c>
      <c r="J48" s="110">
        <v>320.66000000000003</v>
      </c>
      <c r="K48" s="110">
        <v>326.88</v>
      </c>
      <c r="L48" s="110">
        <v>130.59</v>
      </c>
      <c r="M48" s="110">
        <v>317.69</v>
      </c>
      <c r="N48" s="133">
        <v>338</v>
      </c>
    </row>
    <row r="49" spans="1:14" x14ac:dyDescent="0.3">
      <c r="A49" s="15"/>
      <c r="B49" s="59" t="s">
        <v>38</v>
      </c>
      <c r="C49" s="20">
        <v>541.22</v>
      </c>
      <c r="D49" s="21">
        <v>197.26</v>
      </c>
      <c r="E49" s="28">
        <v>745</v>
      </c>
      <c r="F49" s="23">
        <v>770</v>
      </c>
      <c r="G49" s="103">
        <v>815</v>
      </c>
      <c r="H49" s="103">
        <v>577.62</v>
      </c>
      <c r="I49" s="109">
        <v>550</v>
      </c>
      <c r="J49" s="109">
        <v>358.36</v>
      </c>
      <c r="K49" s="109">
        <v>473.54</v>
      </c>
      <c r="L49" s="109">
        <v>174.46</v>
      </c>
      <c r="M49" s="109">
        <v>343</v>
      </c>
      <c r="N49" s="133">
        <v>310</v>
      </c>
    </row>
    <row r="50" spans="1:14" x14ac:dyDescent="0.3">
      <c r="A50" s="15"/>
      <c r="B50" s="59" t="s">
        <v>39</v>
      </c>
      <c r="C50" s="20">
        <v>168.43</v>
      </c>
      <c r="D50" s="21">
        <v>204.08</v>
      </c>
      <c r="E50" s="28">
        <v>126</v>
      </c>
      <c r="F50" s="23">
        <v>100</v>
      </c>
      <c r="G50" s="103">
        <v>100</v>
      </c>
      <c r="H50" s="103">
        <v>0</v>
      </c>
      <c r="I50" s="110">
        <v>100</v>
      </c>
      <c r="J50" s="110">
        <v>0</v>
      </c>
      <c r="K50" s="110">
        <v>0</v>
      </c>
      <c r="L50" s="110"/>
      <c r="M50" s="110">
        <v>100</v>
      </c>
      <c r="N50" s="133"/>
    </row>
    <row r="51" spans="1:14" x14ac:dyDescent="0.3">
      <c r="A51" s="15"/>
      <c r="B51" s="59" t="s">
        <v>40</v>
      </c>
      <c r="C51" s="20">
        <v>839.26</v>
      </c>
      <c r="D51" s="21">
        <v>1015.98</v>
      </c>
      <c r="E51" s="28">
        <v>1070</v>
      </c>
      <c r="F51" s="23">
        <v>1100</v>
      </c>
      <c r="G51" s="103">
        <v>800</v>
      </c>
      <c r="H51" s="103">
        <v>1019.25</v>
      </c>
      <c r="I51" s="110">
        <v>703</v>
      </c>
      <c r="J51" s="110">
        <v>533.73</v>
      </c>
      <c r="K51" s="110">
        <v>1007</v>
      </c>
      <c r="L51" s="110">
        <v>679.68</v>
      </c>
      <c r="M51" s="110">
        <v>691.5</v>
      </c>
      <c r="N51" s="133">
        <v>632</v>
      </c>
    </row>
    <row r="52" spans="1:14" x14ac:dyDescent="0.3">
      <c r="A52" s="15"/>
      <c r="B52" s="59" t="s">
        <v>41</v>
      </c>
      <c r="C52" s="20">
        <v>343.09</v>
      </c>
      <c r="D52" s="21">
        <f>160.89+150</f>
        <v>310.89</v>
      </c>
      <c r="E52" s="28">
        <v>465</v>
      </c>
      <c r="F52" s="23">
        <v>730</v>
      </c>
      <c r="G52" s="103">
        <v>1118</v>
      </c>
      <c r="H52" s="103">
        <v>890.89</v>
      </c>
      <c r="I52" s="110">
        <v>650</v>
      </c>
      <c r="J52" s="110">
        <v>514.66</v>
      </c>
      <c r="K52" s="110">
        <v>861</v>
      </c>
      <c r="L52" s="110">
        <v>506.19</v>
      </c>
      <c r="M52" s="110">
        <v>620</v>
      </c>
      <c r="N52" s="133">
        <v>543</v>
      </c>
    </row>
    <row r="53" spans="1:14" x14ac:dyDescent="0.3">
      <c r="A53" s="15"/>
      <c r="B53" s="59" t="s">
        <v>42</v>
      </c>
      <c r="C53" s="20">
        <v>699.59</v>
      </c>
      <c r="D53" s="21">
        <v>792.38</v>
      </c>
      <c r="E53" s="28">
        <v>887</v>
      </c>
      <c r="F53" s="23">
        <v>730</v>
      </c>
      <c r="G53" s="103">
        <v>955</v>
      </c>
      <c r="H53" s="103">
        <v>830.86</v>
      </c>
      <c r="I53" s="110">
        <v>560</v>
      </c>
      <c r="J53" s="110">
        <v>615.27</v>
      </c>
      <c r="K53" s="110">
        <v>489</v>
      </c>
      <c r="L53" s="110">
        <v>567.54</v>
      </c>
      <c r="M53" s="110">
        <v>509.47</v>
      </c>
      <c r="N53" s="133">
        <v>519</v>
      </c>
    </row>
    <row r="54" spans="1:14" x14ac:dyDescent="0.3">
      <c r="A54" s="15"/>
      <c r="B54" s="59" t="s">
        <v>43</v>
      </c>
      <c r="C54" s="20">
        <v>464.66</v>
      </c>
      <c r="D54" s="21">
        <v>755.95</v>
      </c>
      <c r="E54" s="28">
        <v>833</v>
      </c>
      <c r="F54" s="23">
        <v>900</v>
      </c>
      <c r="G54" s="103">
        <v>715</v>
      </c>
      <c r="H54" s="103">
        <v>1036.29</v>
      </c>
      <c r="I54" s="110">
        <v>740</v>
      </c>
      <c r="J54" s="110">
        <v>411.21</v>
      </c>
      <c r="K54" s="110">
        <v>608</v>
      </c>
      <c r="L54" s="110">
        <v>665.43</v>
      </c>
      <c r="M54" s="110">
        <v>608</v>
      </c>
      <c r="N54" s="133">
        <v>600</v>
      </c>
    </row>
    <row r="55" spans="1:14" x14ac:dyDescent="0.3">
      <c r="A55" s="15"/>
      <c r="B55" s="59" t="s">
        <v>44</v>
      </c>
      <c r="C55" s="20">
        <v>764.3</v>
      </c>
      <c r="D55" s="21">
        <v>833.99</v>
      </c>
      <c r="E55" s="28">
        <v>684</v>
      </c>
      <c r="F55" s="23">
        <v>800</v>
      </c>
      <c r="G55" s="103">
        <v>970</v>
      </c>
      <c r="H55" s="103">
        <v>906.3</v>
      </c>
      <c r="I55" s="110">
        <v>700</v>
      </c>
      <c r="J55" s="110">
        <v>17.82</v>
      </c>
      <c r="K55" s="110">
        <v>535.44000000000005</v>
      </c>
      <c r="L55" s="110">
        <v>598.15</v>
      </c>
      <c r="M55" s="110">
        <v>529.01</v>
      </c>
      <c r="N55" s="133">
        <v>548</v>
      </c>
    </row>
    <row r="56" spans="1:14" x14ac:dyDescent="0.3">
      <c r="A56" s="15"/>
      <c r="B56" s="59" t="s">
        <v>45</v>
      </c>
      <c r="C56" s="20">
        <v>216.75</v>
      </c>
      <c r="D56" s="21">
        <v>1152.26</v>
      </c>
      <c r="E56" s="28">
        <v>1090</v>
      </c>
      <c r="F56" s="23">
        <v>1200</v>
      </c>
      <c r="G56" s="103">
        <v>1320</v>
      </c>
      <c r="H56" s="103">
        <v>679.22</v>
      </c>
      <c r="I56" s="110">
        <v>900</v>
      </c>
      <c r="J56" s="110">
        <v>1157.1199999999999</v>
      </c>
      <c r="K56" s="110">
        <v>863</v>
      </c>
      <c r="L56" s="110">
        <v>628.99</v>
      </c>
      <c r="M56" s="110">
        <v>810.13</v>
      </c>
      <c r="N56" s="110">
        <v>834</v>
      </c>
    </row>
    <row r="57" spans="1:14" x14ac:dyDescent="0.3">
      <c r="A57" s="15"/>
      <c r="B57" s="59" t="s">
        <v>46</v>
      </c>
      <c r="C57" s="20"/>
      <c r="D57" s="21"/>
      <c r="E57" s="28"/>
      <c r="F57" s="23">
        <v>1800</v>
      </c>
      <c r="G57" s="103">
        <v>2000</v>
      </c>
      <c r="H57" s="103">
        <v>1718.62</v>
      </c>
      <c r="I57" s="110">
        <v>2000</v>
      </c>
      <c r="J57" s="110">
        <v>1597.3</v>
      </c>
      <c r="K57" s="110">
        <v>2000</v>
      </c>
      <c r="L57" s="110">
        <v>3510.14</v>
      </c>
      <c r="M57" s="110">
        <v>2000</v>
      </c>
      <c r="N57" s="133">
        <v>2000</v>
      </c>
    </row>
    <row r="58" spans="1:14" x14ac:dyDescent="0.3">
      <c r="A58" s="15"/>
      <c r="B58" s="59" t="s">
        <v>47</v>
      </c>
      <c r="C58" s="28">
        <v>16844.21</v>
      </c>
      <c r="D58" s="21">
        <v>11290.3</v>
      </c>
      <c r="E58" s="28">
        <v>15117</v>
      </c>
      <c r="F58" s="23">
        <v>18000</v>
      </c>
      <c r="G58" s="103">
        <v>19000</v>
      </c>
      <c r="H58" s="103">
        <v>16125.66</v>
      </c>
      <c r="I58" s="110">
        <v>11000</v>
      </c>
      <c r="J58" s="110">
        <v>12287.28</v>
      </c>
      <c r="K58" s="110">
        <v>9000</v>
      </c>
      <c r="L58" s="110">
        <v>17388.12</v>
      </c>
      <c r="M58" s="110">
        <v>11000</v>
      </c>
      <c r="N58" s="110">
        <v>15000</v>
      </c>
    </row>
    <row r="59" spans="1:14" x14ac:dyDescent="0.3">
      <c r="A59" s="15"/>
      <c r="B59" s="60" t="s">
        <v>48</v>
      </c>
      <c r="C59" s="20">
        <v>6147.09</v>
      </c>
      <c r="D59" s="21">
        <v>7295.01</v>
      </c>
      <c r="E59" s="28">
        <v>6224</v>
      </c>
      <c r="F59" s="23">
        <v>7840</v>
      </c>
      <c r="G59" s="103">
        <v>9000</v>
      </c>
      <c r="H59" s="103">
        <v>10103.620000000001</v>
      </c>
      <c r="I59" s="110">
        <v>11000</v>
      </c>
      <c r="J59" s="110">
        <v>9322.4500000000007</v>
      </c>
      <c r="K59" s="110">
        <v>11000</v>
      </c>
      <c r="L59" s="110">
        <v>11785.11</v>
      </c>
      <c r="M59" s="110">
        <v>11000</v>
      </c>
      <c r="N59" s="133">
        <v>12000</v>
      </c>
    </row>
    <row r="60" spans="1:14" s="154" customFormat="1" x14ac:dyDescent="0.3">
      <c r="A60" s="151"/>
      <c r="B60" s="151" t="s">
        <v>50</v>
      </c>
      <c r="C60" s="152"/>
      <c r="D60" s="153"/>
      <c r="E60" s="153">
        <v>251</v>
      </c>
      <c r="F60" s="61">
        <v>50</v>
      </c>
      <c r="G60" s="104"/>
      <c r="H60" s="104"/>
      <c r="I60" s="141"/>
      <c r="J60" s="141"/>
      <c r="K60" s="61">
        <v>2000</v>
      </c>
      <c r="L60" s="61">
        <v>0</v>
      </c>
      <c r="M60" s="61">
        <v>2000</v>
      </c>
      <c r="N60" s="141">
        <v>0</v>
      </c>
    </row>
    <row r="61" spans="1:14" x14ac:dyDescent="0.3">
      <c r="A61" s="15"/>
      <c r="B61" s="60" t="s">
        <v>52</v>
      </c>
      <c r="C61" s="62">
        <v>822.7</v>
      </c>
      <c r="D61" s="63">
        <v>863.53</v>
      </c>
      <c r="E61" s="64">
        <v>1114</v>
      </c>
      <c r="F61" s="23">
        <v>980</v>
      </c>
      <c r="G61" s="103">
        <v>1700</v>
      </c>
      <c r="H61" s="103">
        <v>1109.29</v>
      </c>
      <c r="I61" s="110">
        <v>1000</v>
      </c>
      <c r="J61" s="110">
        <v>0</v>
      </c>
      <c r="K61" s="110">
        <v>1031.3599999999999</v>
      </c>
      <c r="L61" s="110">
        <v>426.19</v>
      </c>
      <c r="M61" s="110">
        <v>644.77</v>
      </c>
      <c r="N61" s="133">
        <v>1057</v>
      </c>
    </row>
    <row r="62" spans="1:14" ht="14.5" thickBot="1" x14ac:dyDescent="0.35">
      <c r="A62" s="65"/>
      <c r="B62" s="66" t="s">
        <v>53</v>
      </c>
      <c r="C62" s="48">
        <f t="shared" ref="C62:M62" si="3">SUM(C39:C61)</f>
        <v>43265.37999999999</v>
      </c>
      <c r="D62" s="67">
        <f t="shared" si="3"/>
        <v>43264.310000000005</v>
      </c>
      <c r="E62" s="67">
        <f t="shared" si="3"/>
        <v>41111.369999999995</v>
      </c>
      <c r="F62" s="68">
        <f t="shared" si="3"/>
        <v>66265</v>
      </c>
      <c r="G62" s="68">
        <f t="shared" si="3"/>
        <v>72613</v>
      </c>
      <c r="H62" s="68">
        <f t="shared" si="3"/>
        <v>56583.460000000006</v>
      </c>
      <c r="I62" s="120">
        <f t="shared" si="3"/>
        <v>53948</v>
      </c>
      <c r="J62" s="120">
        <f t="shared" si="3"/>
        <v>46075</v>
      </c>
      <c r="K62" s="120">
        <f t="shared" si="3"/>
        <v>56290.9</v>
      </c>
      <c r="L62" s="120">
        <f t="shared" si="3"/>
        <v>55250.97</v>
      </c>
      <c r="M62" s="120">
        <f t="shared" si="3"/>
        <v>55834.400000000001</v>
      </c>
      <c r="N62" s="138">
        <f t="shared" ref="N62" si="4">SUM(N39:N61)</f>
        <v>60140</v>
      </c>
    </row>
    <row r="63" spans="1:14" ht="12" customHeight="1" thickTop="1" x14ac:dyDescent="0.3">
      <c r="A63" s="15"/>
      <c r="B63" s="15"/>
      <c r="C63" s="48"/>
      <c r="D63" s="49"/>
      <c r="E63" s="50"/>
      <c r="F63" s="18"/>
      <c r="N63" s="136"/>
    </row>
    <row r="64" spans="1:14" x14ac:dyDescent="0.3">
      <c r="A64" s="47" t="s">
        <v>54</v>
      </c>
      <c r="B64" s="15"/>
      <c r="C64" s="48"/>
      <c r="D64" s="49"/>
      <c r="E64" s="50"/>
      <c r="F64" s="18"/>
      <c r="N64" s="136"/>
    </row>
    <row r="65" spans="1:14" ht="9" customHeight="1" x14ac:dyDescent="0.3">
      <c r="A65" s="69"/>
      <c r="B65" s="54"/>
      <c r="C65" s="48"/>
      <c r="D65" s="49"/>
      <c r="E65" s="50"/>
      <c r="F65" s="18"/>
      <c r="N65" s="136"/>
    </row>
    <row r="66" spans="1:14" x14ac:dyDescent="0.3">
      <c r="A66" s="15"/>
      <c r="B66" s="60" t="s">
        <v>55</v>
      </c>
      <c r="C66" s="20">
        <v>4746.2700000000004</v>
      </c>
      <c r="D66" s="21">
        <v>4320.1400000000003</v>
      </c>
      <c r="E66" s="28">
        <v>3634</v>
      </c>
      <c r="F66" s="23">
        <v>5600</v>
      </c>
      <c r="G66" s="23">
        <v>7000</v>
      </c>
      <c r="H66" s="23">
        <v>6155.82</v>
      </c>
      <c r="I66" s="110">
        <v>7361</v>
      </c>
      <c r="J66" s="110">
        <v>6333.34</v>
      </c>
      <c r="K66" s="110">
        <v>7340.6</v>
      </c>
      <c r="L66" s="110">
        <v>5123.8900000000003</v>
      </c>
      <c r="M66" s="109">
        <v>7212.19</v>
      </c>
      <c r="N66" s="133">
        <v>6726</v>
      </c>
    </row>
    <row r="67" spans="1:14" x14ac:dyDescent="0.3">
      <c r="A67" s="15"/>
      <c r="B67" s="60" t="s">
        <v>56</v>
      </c>
      <c r="C67" s="20">
        <v>16462.04</v>
      </c>
      <c r="D67" s="21">
        <v>19007.2</v>
      </c>
      <c r="E67" s="28">
        <v>17640</v>
      </c>
      <c r="F67" s="23">
        <v>27000</v>
      </c>
      <c r="G67" s="61">
        <v>29000</v>
      </c>
      <c r="H67" s="61">
        <v>25959.71</v>
      </c>
      <c r="I67" s="110">
        <v>31200</v>
      </c>
      <c r="J67" s="110">
        <v>21084.98</v>
      </c>
      <c r="K67" s="110">
        <v>30000</v>
      </c>
      <c r="L67" s="110">
        <v>20975.93</v>
      </c>
      <c r="M67" s="110">
        <v>30000</v>
      </c>
      <c r="N67" s="133">
        <v>30000</v>
      </c>
    </row>
    <row r="68" spans="1:14" x14ac:dyDescent="0.3">
      <c r="A68" s="15"/>
      <c r="B68" s="10" t="s">
        <v>153</v>
      </c>
      <c r="C68" s="20"/>
      <c r="D68" s="21"/>
      <c r="E68" s="28"/>
      <c r="F68" s="23"/>
      <c r="G68" s="23">
        <v>3000</v>
      </c>
      <c r="H68" s="23">
        <v>2301.52</v>
      </c>
      <c r="I68" s="110"/>
      <c r="J68" s="110"/>
      <c r="K68" s="110"/>
      <c r="L68" s="110"/>
      <c r="M68" s="110">
        <v>0</v>
      </c>
      <c r="N68" s="133">
        <v>0</v>
      </c>
    </row>
    <row r="69" spans="1:14" x14ac:dyDescent="0.3">
      <c r="A69" s="15"/>
      <c r="B69" s="60" t="s">
        <v>59</v>
      </c>
      <c r="C69" s="20">
        <v>567.62</v>
      </c>
      <c r="D69" s="21">
        <v>1630</v>
      </c>
      <c r="E69" s="28">
        <v>1688</v>
      </c>
      <c r="F69" s="23">
        <v>1200</v>
      </c>
      <c r="G69" s="23">
        <v>1500</v>
      </c>
      <c r="H69" s="23">
        <v>1893.34</v>
      </c>
      <c r="I69" s="110">
        <v>2200</v>
      </c>
      <c r="J69" s="110">
        <v>0</v>
      </c>
      <c r="K69" s="110">
        <v>2125</v>
      </c>
      <c r="L69" s="110">
        <v>942.05</v>
      </c>
      <c r="M69" s="110">
        <v>2685</v>
      </c>
      <c r="N69" s="133">
        <v>3155</v>
      </c>
    </row>
    <row r="70" spans="1:14" ht="14.5" thickBot="1" x14ac:dyDescent="0.35">
      <c r="B70" s="66" t="s">
        <v>60</v>
      </c>
      <c r="C70" s="29">
        <f t="shared" ref="C70:M70" si="5">SUM(C66:C69)</f>
        <v>21775.93</v>
      </c>
      <c r="D70" s="71">
        <f t="shared" si="5"/>
        <v>24957.34</v>
      </c>
      <c r="E70" s="71">
        <f t="shared" si="5"/>
        <v>22962</v>
      </c>
      <c r="F70" s="68">
        <f t="shared" si="5"/>
        <v>33800</v>
      </c>
      <c r="G70" s="68">
        <f t="shared" si="5"/>
        <v>40500</v>
      </c>
      <c r="H70" s="68">
        <f t="shared" si="5"/>
        <v>36310.389999999992</v>
      </c>
      <c r="I70" s="120">
        <f t="shared" si="5"/>
        <v>40761</v>
      </c>
      <c r="J70" s="120">
        <f t="shared" si="5"/>
        <v>27418.32</v>
      </c>
      <c r="K70" s="120">
        <f t="shared" si="5"/>
        <v>39465.599999999999</v>
      </c>
      <c r="L70" s="120">
        <f t="shared" si="5"/>
        <v>27041.87</v>
      </c>
      <c r="M70" s="120">
        <f t="shared" si="5"/>
        <v>39897.19</v>
      </c>
      <c r="N70" s="138">
        <f t="shared" ref="N70" si="6">SUM(N66:N69)</f>
        <v>39881</v>
      </c>
    </row>
    <row r="71" spans="1:14" ht="14.5" thickTop="1" x14ac:dyDescent="0.3">
      <c r="A71" s="15"/>
      <c r="B71" s="10"/>
      <c r="C71" s="29"/>
      <c r="D71" s="30"/>
      <c r="E71" s="29"/>
      <c r="F71" s="18"/>
      <c r="N71" s="136"/>
    </row>
    <row r="72" spans="1:14" x14ac:dyDescent="0.3">
      <c r="A72" s="47" t="s">
        <v>61</v>
      </c>
      <c r="B72" s="15"/>
      <c r="C72" s="48"/>
      <c r="D72" s="49"/>
      <c r="E72" s="50"/>
      <c r="F72" s="18"/>
      <c r="N72" s="136"/>
    </row>
    <row r="73" spans="1:14" ht="9" customHeight="1" x14ac:dyDescent="0.3">
      <c r="A73" s="69"/>
      <c r="B73" s="54"/>
      <c r="C73" s="48"/>
      <c r="D73" s="49"/>
      <c r="E73" s="50"/>
      <c r="F73" s="18"/>
      <c r="N73" s="136"/>
    </row>
    <row r="74" spans="1:14" x14ac:dyDescent="0.3">
      <c r="A74" s="15"/>
      <c r="B74" s="73" t="s">
        <v>63</v>
      </c>
      <c r="C74" s="20"/>
      <c r="D74" s="21"/>
      <c r="E74" s="28"/>
      <c r="F74" s="23"/>
      <c r="G74" s="100"/>
      <c r="H74" s="100"/>
      <c r="I74" s="110"/>
      <c r="J74" s="110"/>
      <c r="K74" s="110"/>
      <c r="L74" s="110"/>
      <c r="M74" s="110"/>
      <c r="N74" s="133"/>
    </row>
    <row r="75" spans="1:14" x14ac:dyDescent="0.3">
      <c r="A75" s="15"/>
      <c r="B75" s="59" t="s">
        <v>64</v>
      </c>
      <c r="C75" s="74"/>
      <c r="D75" s="74"/>
      <c r="E75" s="75">
        <v>90</v>
      </c>
      <c r="F75" s="23">
        <v>120</v>
      </c>
      <c r="G75" s="100">
        <v>150</v>
      </c>
      <c r="H75" s="100">
        <v>13.73</v>
      </c>
      <c r="I75" s="110">
        <v>200</v>
      </c>
      <c r="J75" s="110"/>
      <c r="K75" s="110">
        <v>200</v>
      </c>
      <c r="L75" s="110"/>
      <c r="M75" s="110">
        <v>0</v>
      </c>
      <c r="N75" s="133">
        <v>0</v>
      </c>
    </row>
    <row r="76" spans="1:14" x14ac:dyDescent="0.3">
      <c r="A76" s="15"/>
      <c r="B76" s="59" t="s">
        <v>65</v>
      </c>
      <c r="C76" s="20"/>
      <c r="D76" s="21"/>
      <c r="E76" s="20">
        <v>3030</v>
      </c>
      <c r="F76" s="23">
        <v>10500</v>
      </c>
      <c r="G76" s="100">
        <v>10500</v>
      </c>
      <c r="H76" s="100">
        <v>9420</v>
      </c>
      <c r="I76" s="110">
        <v>9000</v>
      </c>
      <c r="J76" s="110">
        <v>9140</v>
      </c>
      <c r="K76" s="110">
        <v>9000</v>
      </c>
      <c r="L76" s="110">
        <v>7050</v>
      </c>
      <c r="M76" s="110">
        <v>9000</v>
      </c>
      <c r="N76" s="133">
        <v>7000</v>
      </c>
    </row>
    <row r="77" spans="1:14" x14ac:dyDescent="0.3">
      <c r="A77" s="15"/>
      <c r="B77" s="73" t="s">
        <v>138</v>
      </c>
      <c r="C77" s="108"/>
      <c r="D77" s="108"/>
      <c r="E77" s="75"/>
      <c r="F77" s="23"/>
      <c r="G77" s="100"/>
      <c r="H77" s="100"/>
      <c r="I77" s="110">
        <v>11730</v>
      </c>
      <c r="J77" s="110">
        <v>11414.25</v>
      </c>
      <c r="K77" s="110">
        <v>0</v>
      </c>
      <c r="L77" s="110">
        <v>411.65</v>
      </c>
      <c r="M77" s="110">
        <v>12000</v>
      </c>
      <c r="N77" s="133">
        <v>0</v>
      </c>
    </row>
    <row r="78" spans="1:14" x14ac:dyDescent="0.3">
      <c r="A78" s="15"/>
      <c r="B78" s="73" t="s">
        <v>66</v>
      </c>
      <c r="C78" s="147"/>
      <c r="D78" s="147"/>
      <c r="E78" s="75">
        <v>96429</v>
      </c>
      <c r="F78" s="23">
        <v>0</v>
      </c>
      <c r="G78" s="100">
        <v>76650</v>
      </c>
      <c r="H78" s="100">
        <v>69880.31</v>
      </c>
      <c r="I78" s="110"/>
      <c r="J78" s="110"/>
      <c r="K78" s="110">
        <v>66700</v>
      </c>
      <c r="L78" s="110">
        <v>47854.97</v>
      </c>
      <c r="M78" s="110"/>
      <c r="N78" s="133">
        <v>57000</v>
      </c>
    </row>
    <row r="79" spans="1:14" ht="14.5" thickBot="1" x14ac:dyDescent="0.35">
      <c r="B79" s="66" t="s">
        <v>68</v>
      </c>
      <c r="C79" s="76">
        <f t="shared" ref="C79:H79" ca="1" si="7">SUM(C74:C99)</f>
        <v>514.67999999999995</v>
      </c>
      <c r="D79" s="76">
        <f t="shared" ca="1" si="7"/>
        <v>1638.24</v>
      </c>
      <c r="E79" s="76">
        <f t="shared" ca="1" si="7"/>
        <v>100470</v>
      </c>
      <c r="F79" s="68">
        <f t="shared" ca="1" si="7"/>
        <v>12080</v>
      </c>
      <c r="G79" s="68">
        <f t="shared" ca="1" si="7"/>
        <v>90800</v>
      </c>
      <c r="H79" s="68">
        <f t="shared" ca="1" si="7"/>
        <v>81750.829999999987</v>
      </c>
      <c r="I79" s="120">
        <f t="shared" ref="I79:N79" si="8">SUM(I74:I78)</f>
        <v>20930</v>
      </c>
      <c r="J79" s="120">
        <f t="shared" si="8"/>
        <v>20554.25</v>
      </c>
      <c r="K79" s="120">
        <f t="shared" si="8"/>
        <v>75900</v>
      </c>
      <c r="L79" s="120">
        <f t="shared" si="8"/>
        <v>55316.62</v>
      </c>
      <c r="M79" s="120">
        <f t="shared" si="8"/>
        <v>21000</v>
      </c>
      <c r="N79" s="138">
        <f t="shared" si="8"/>
        <v>64000</v>
      </c>
    </row>
    <row r="80" spans="1:14" ht="14.5" thickTop="1" x14ac:dyDescent="0.3">
      <c r="A80" s="15"/>
      <c r="B80" s="10"/>
      <c r="C80" s="29"/>
      <c r="D80" s="30"/>
      <c r="E80" s="29"/>
      <c r="F80" s="18"/>
      <c r="N80" s="136"/>
    </row>
    <row r="81" spans="1:14" x14ac:dyDescent="0.3">
      <c r="A81" s="47" t="s">
        <v>139</v>
      </c>
      <c r="B81" s="15"/>
      <c r="C81" s="29"/>
      <c r="D81" s="30"/>
      <c r="E81" s="29"/>
      <c r="F81" s="18"/>
      <c r="N81" s="136"/>
    </row>
    <row r="82" spans="1:14" ht="9" customHeight="1" x14ac:dyDescent="0.3">
      <c r="A82" s="69"/>
      <c r="B82" s="54"/>
      <c r="C82" s="29"/>
      <c r="D82" s="30"/>
      <c r="E82" s="29"/>
      <c r="F82" s="18"/>
      <c r="N82" s="136"/>
    </row>
    <row r="83" spans="1:14" ht="14.25" customHeight="1" x14ac:dyDescent="0.3">
      <c r="A83" s="15"/>
      <c r="B83" s="15" t="s">
        <v>70</v>
      </c>
      <c r="C83" s="20">
        <v>280.19</v>
      </c>
      <c r="D83" s="21">
        <v>1.34</v>
      </c>
      <c r="E83" s="28">
        <v>3</v>
      </c>
      <c r="F83" s="23">
        <v>280</v>
      </c>
      <c r="G83" s="23">
        <v>535</v>
      </c>
      <c r="H83" s="23">
        <v>400.32</v>
      </c>
      <c r="I83" s="110">
        <v>530</v>
      </c>
      <c r="J83" s="110"/>
      <c r="K83" s="110">
        <v>512.70000000000005</v>
      </c>
      <c r="L83" s="110">
        <v>293.52999999999997</v>
      </c>
      <c r="M83" s="110">
        <v>358.3</v>
      </c>
      <c r="N83" s="133">
        <v>448</v>
      </c>
    </row>
    <row r="84" spans="1:14" ht="14.25" customHeight="1" x14ac:dyDescent="0.3">
      <c r="A84" s="15"/>
      <c r="B84" s="15" t="s">
        <v>71</v>
      </c>
      <c r="C84" s="20">
        <v>1495.9</v>
      </c>
      <c r="D84" s="21">
        <v>1474.75</v>
      </c>
      <c r="E84" s="28">
        <v>1472</v>
      </c>
      <c r="F84" s="23">
        <v>1300</v>
      </c>
      <c r="G84" s="23">
        <v>3000</v>
      </c>
      <c r="H84" s="23">
        <v>1768.32</v>
      </c>
      <c r="I84" s="110">
        <v>1750</v>
      </c>
      <c r="J84" s="110">
        <v>1166.3499999999999</v>
      </c>
      <c r="K84" s="110">
        <v>1710.39</v>
      </c>
      <c r="L84" s="110">
        <v>1787.08</v>
      </c>
      <c r="M84" s="110">
        <v>1764.03</v>
      </c>
      <c r="N84" s="110">
        <v>1809</v>
      </c>
    </row>
    <row r="85" spans="1:14" ht="14.25" hidden="1" customHeight="1" x14ac:dyDescent="0.3">
      <c r="A85" s="15"/>
      <c r="B85" s="15" t="s">
        <v>141</v>
      </c>
      <c r="C85" s="20">
        <v>5024.87</v>
      </c>
      <c r="D85" s="21">
        <v>5000</v>
      </c>
      <c r="E85" s="28">
        <v>4806</v>
      </c>
      <c r="F85" s="23">
        <v>15000</v>
      </c>
      <c r="G85" s="23">
        <v>15000</v>
      </c>
      <c r="H85" s="23">
        <v>5053.62</v>
      </c>
      <c r="I85" s="110">
        <v>5000</v>
      </c>
      <c r="J85" s="110"/>
      <c r="K85" s="110">
        <v>5000</v>
      </c>
      <c r="L85" s="110"/>
      <c r="M85" s="110" t="s">
        <v>142</v>
      </c>
      <c r="N85" s="133"/>
    </row>
    <row r="86" spans="1:14" ht="14.25" customHeight="1" x14ac:dyDescent="0.3">
      <c r="A86" s="15"/>
      <c r="B86" s="15" t="s">
        <v>72</v>
      </c>
      <c r="C86" s="20">
        <v>19911</v>
      </c>
      <c r="D86" s="21">
        <v>19729</v>
      </c>
      <c r="E86" s="28">
        <v>20038</v>
      </c>
      <c r="F86" s="23">
        <v>21000</v>
      </c>
      <c r="G86" s="23">
        <v>21500</v>
      </c>
      <c r="H86" s="23">
        <v>21105</v>
      </c>
      <c r="I86" s="110">
        <v>21000</v>
      </c>
      <c r="J86" s="110">
        <v>20918</v>
      </c>
      <c r="K86" s="110">
        <v>21000</v>
      </c>
      <c r="L86" s="110">
        <v>20996</v>
      </c>
      <c r="M86" s="110">
        <v>21000</v>
      </c>
      <c r="N86" s="133">
        <v>21000</v>
      </c>
    </row>
    <row r="87" spans="1:14" x14ac:dyDescent="0.3">
      <c r="A87" s="15"/>
      <c r="B87" s="15" t="s">
        <v>150</v>
      </c>
      <c r="C87" s="20">
        <v>16.62</v>
      </c>
      <c r="D87" s="21">
        <v>30.79</v>
      </c>
      <c r="E87" s="28">
        <v>5</v>
      </c>
      <c r="F87" s="23">
        <v>380</v>
      </c>
      <c r="G87" s="23">
        <v>250</v>
      </c>
      <c r="H87" s="23"/>
      <c r="I87" s="110">
        <v>480</v>
      </c>
      <c r="J87" s="110"/>
      <c r="K87" s="110">
        <v>343</v>
      </c>
      <c r="L87" s="110">
        <v>0</v>
      </c>
      <c r="M87" s="110">
        <v>224</v>
      </c>
      <c r="N87" s="133">
        <v>318</v>
      </c>
    </row>
    <row r="88" spans="1:14" x14ac:dyDescent="0.3">
      <c r="A88" s="15"/>
      <c r="B88" s="15" t="s">
        <v>49</v>
      </c>
      <c r="C88" s="35">
        <v>1116.78</v>
      </c>
      <c r="D88" s="21">
        <v>1680.92</v>
      </c>
      <c r="E88" s="28">
        <v>1473</v>
      </c>
      <c r="F88" s="23">
        <v>1850</v>
      </c>
      <c r="G88" s="104">
        <v>3941</v>
      </c>
      <c r="H88" s="104">
        <v>1562.04</v>
      </c>
      <c r="I88" s="110">
        <v>2200</v>
      </c>
      <c r="J88" s="110">
        <v>388.91</v>
      </c>
      <c r="K88" s="110">
        <v>1760</v>
      </c>
      <c r="L88" s="110">
        <v>739.18</v>
      </c>
      <c r="M88" s="110">
        <v>1932</v>
      </c>
      <c r="N88" s="110">
        <v>2402</v>
      </c>
    </row>
    <row r="89" spans="1:14" x14ac:dyDescent="0.3">
      <c r="A89" s="15"/>
      <c r="B89" s="15" t="s">
        <v>151</v>
      </c>
      <c r="C89" s="20">
        <v>691.05</v>
      </c>
      <c r="D89" s="21">
        <v>667.48</v>
      </c>
      <c r="E89" s="28">
        <v>664</v>
      </c>
      <c r="F89" s="23">
        <v>1082</v>
      </c>
      <c r="G89" s="103">
        <v>2044</v>
      </c>
      <c r="H89" s="103">
        <v>1326.76</v>
      </c>
      <c r="I89" s="109">
        <v>1500</v>
      </c>
      <c r="J89" s="109">
        <v>372.49</v>
      </c>
      <c r="K89" s="109">
        <v>987.53</v>
      </c>
      <c r="L89" s="109">
        <v>0</v>
      </c>
      <c r="M89" s="109">
        <v>527.09</v>
      </c>
      <c r="N89" s="133">
        <v>947</v>
      </c>
    </row>
    <row r="90" spans="1:14" x14ac:dyDescent="0.3">
      <c r="A90" s="15"/>
      <c r="B90" s="15" t="s">
        <v>73</v>
      </c>
      <c r="C90" s="20"/>
      <c r="D90" s="21"/>
      <c r="E90" s="28"/>
      <c r="F90" s="23"/>
      <c r="G90" s="127"/>
      <c r="H90" s="127"/>
      <c r="I90" s="109">
        <v>1140</v>
      </c>
      <c r="J90" s="109">
        <v>694</v>
      </c>
      <c r="K90" s="109">
        <v>1061</v>
      </c>
      <c r="L90" s="109">
        <v>1518.02</v>
      </c>
      <c r="M90" s="109">
        <v>854</v>
      </c>
      <c r="N90" s="133">
        <v>85</v>
      </c>
    </row>
    <row r="91" spans="1:14" ht="14.25" customHeight="1" x14ac:dyDescent="0.3">
      <c r="A91" s="15"/>
      <c r="B91" s="60" t="s">
        <v>118</v>
      </c>
      <c r="C91" s="20">
        <v>834</v>
      </c>
      <c r="D91" s="21">
        <v>305</v>
      </c>
      <c r="E91" s="28">
        <v>1270</v>
      </c>
      <c r="F91" s="23">
        <v>3788</v>
      </c>
      <c r="G91" s="112"/>
      <c r="H91" s="112">
        <v>2256.36</v>
      </c>
      <c r="I91" s="110">
        <v>2800</v>
      </c>
      <c r="J91" s="110">
        <v>418.94</v>
      </c>
      <c r="K91" s="110">
        <v>2776.5</v>
      </c>
      <c r="L91" s="110">
        <v>0</v>
      </c>
      <c r="M91" s="110">
        <v>1000</v>
      </c>
      <c r="N91" s="133">
        <v>1250</v>
      </c>
    </row>
    <row r="92" spans="1:14" ht="14.25" customHeight="1" x14ac:dyDescent="0.3">
      <c r="A92" s="15"/>
      <c r="B92" s="10" t="s">
        <v>157</v>
      </c>
      <c r="C92" s="58"/>
      <c r="D92" s="63"/>
      <c r="E92" s="64"/>
      <c r="F92" s="23"/>
      <c r="G92" s="112"/>
      <c r="H92" s="112"/>
      <c r="I92" s="110">
        <v>0</v>
      </c>
      <c r="J92" s="110">
        <v>0</v>
      </c>
      <c r="K92" s="110">
        <v>0</v>
      </c>
      <c r="L92" s="110">
        <v>1992.62</v>
      </c>
      <c r="M92" s="110">
        <v>4781.13</v>
      </c>
      <c r="N92" s="133">
        <v>2840</v>
      </c>
    </row>
    <row r="93" spans="1:14" x14ac:dyDescent="0.3">
      <c r="A93" s="15"/>
      <c r="B93" s="15" t="s">
        <v>147</v>
      </c>
      <c r="C93" s="58">
        <v>111</v>
      </c>
      <c r="D93" s="63">
        <v>3</v>
      </c>
      <c r="E93" s="64">
        <v>0</v>
      </c>
      <c r="F93" s="23">
        <v>630</v>
      </c>
      <c r="G93" s="23">
        <v>1390</v>
      </c>
      <c r="H93" s="23">
        <v>1626.95</v>
      </c>
      <c r="I93" s="110">
        <v>385</v>
      </c>
      <c r="J93" s="110">
        <v>179.26</v>
      </c>
      <c r="K93" s="110">
        <v>736</v>
      </c>
      <c r="L93" s="110">
        <v>71.42</v>
      </c>
      <c r="M93" s="110">
        <v>1147.2</v>
      </c>
      <c r="N93" s="133">
        <v>984</v>
      </c>
    </row>
    <row r="94" spans="1:14" ht="14.25" customHeight="1" x14ac:dyDescent="0.3">
      <c r="A94" s="47"/>
      <c r="B94" s="15" t="s">
        <v>74</v>
      </c>
      <c r="C94" s="28"/>
      <c r="D94" s="21"/>
      <c r="E94" s="28">
        <v>957</v>
      </c>
      <c r="F94" s="23"/>
      <c r="G94" s="23">
        <v>3500</v>
      </c>
      <c r="H94" s="23">
        <v>1410.01</v>
      </c>
      <c r="I94" s="110">
        <v>2900</v>
      </c>
      <c r="J94" s="110">
        <v>704.38</v>
      </c>
      <c r="K94" s="110">
        <v>2594.6</v>
      </c>
      <c r="L94" s="110">
        <v>1411.85</v>
      </c>
      <c r="M94" s="110">
        <v>1427</v>
      </c>
      <c r="N94" s="133">
        <v>1908</v>
      </c>
    </row>
    <row r="95" spans="1:14" ht="14.25" customHeight="1" x14ac:dyDescent="0.3">
      <c r="A95" s="15"/>
      <c r="B95" s="15" t="s">
        <v>75</v>
      </c>
      <c r="C95" s="28">
        <v>816.07</v>
      </c>
      <c r="D95" s="21">
        <v>692.16</v>
      </c>
      <c r="E95" s="28">
        <v>1579</v>
      </c>
      <c r="F95" s="23">
        <v>1470</v>
      </c>
      <c r="G95" s="23">
        <v>1135</v>
      </c>
      <c r="H95" s="23">
        <v>187.36</v>
      </c>
      <c r="I95" s="110">
        <v>1258</v>
      </c>
      <c r="J95" s="110">
        <v>367.84</v>
      </c>
      <c r="K95" s="110">
        <v>676</v>
      </c>
      <c r="L95" s="110">
        <v>459.8</v>
      </c>
      <c r="M95" s="110">
        <v>676</v>
      </c>
      <c r="N95" s="133">
        <v>676</v>
      </c>
    </row>
    <row r="96" spans="1:14" x14ac:dyDescent="0.3">
      <c r="A96" s="15"/>
      <c r="B96" s="15" t="s">
        <v>51</v>
      </c>
      <c r="C96" s="20">
        <v>633.9</v>
      </c>
      <c r="D96" s="21">
        <v>444.21</v>
      </c>
      <c r="E96" s="28">
        <v>132</v>
      </c>
      <c r="F96" s="23">
        <v>1170</v>
      </c>
      <c r="G96" s="103">
        <v>1211</v>
      </c>
      <c r="H96" s="103">
        <v>792.15</v>
      </c>
      <c r="I96" s="110">
        <v>1500</v>
      </c>
      <c r="J96" s="110">
        <v>462.17</v>
      </c>
      <c r="K96" s="110">
        <v>1058.8</v>
      </c>
      <c r="L96" s="110">
        <v>560.54999999999995</v>
      </c>
      <c r="M96" s="110">
        <v>1195.3900000000001</v>
      </c>
      <c r="N96" s="133">
        <v>1500</v>
      </c>
    </row>
    <row r="97" spans="1:14" x14ac:dyDescent="0.3">
      <c r="A97" s="15"/>
      <c r="B97" s="15" t="s">
        <v>58</v>
      </c>
      <c r="C97" s="20">
        <v>476.91</v>
      </c>
      <c r="D97" s="21">
        <v>921.91</v>
      </c>
      <c r="E97" s="28">
        <v>1334</v>
      </c>
      <c r="F97" s="23">
        <v>1040</v>
      </c>
      <c r="G97" s="23">
        <v>1620</v>
      </c>
      <c r="H97" s="23">
        <v>82.65</v>
      </c>
      <c r="I97" s="110">
        <v>800</v>
      </c>
      <c r="J97" s="110">
        <v>1804.99</v>
      </c>
      <c r="K97" s="110">
        <v>1293</v>
      </c>
      <c r="L97" s="110">
        <v>1722.86</v>
      </c>
      <c r="M97" s="110">
        <v>1208</v>
      </c>
      <c r="N97" s="133">
        <v>1173</v>
      </c>
    </row>
    <row r="98" spans="1:14" x14ac:dyDescent="0.3">
      <c r="A98" s="15"/>
      <c r="B98" s="15" t="s">
        <v>83</v>
      </c>
      <c r="C98" s="20">
        <v>709.94</v>
      </c>
      <c r="D98" s="21">
        <v>23.65</v>
      </c>
      <c r="E98" s="28">
        <v>2</v>
      </c>
      <c r="F98" s="23">
        <v>450</v>
      </c>
      <c r="G98" s="23">
        <v>485</v>
      </c>
      <c r="H98" s="23">
        <v>188.28</v>
      </c>
      <c r="I98" s="110">
        <v>490</v>
      </c>
      <c r="J98" s="110">
        <v>358.07</v>
      </c>
      <c r="K98" s="110">
        <v>365.06</v>
      </c>
      <c r="L98" s="110">
        <v>764.1</v>
      </c>
      <c r="M98" s="110">
        <v>711.85</v>
      </c>
      <c r="N98" s="133">
        <v>708</v>
      </c>
    </row>
    <row r="99" spans="1:14" x14ac:dyDescent="0.3">
      <c r="A99" s="15"/>
      <c r="B99" s="15" t="s">
        <v>67</v>
      </c>
      <c r="C99" s="20">
        <v>514.67999999999995</v>
      </c>
      <c r="D99" s="21">
        <v>1638.24</v>
      </c>
      <c r="E99" s="28">
        <v>921</v>
      </c>
      <c r="F99" s="23">
        <v>1460</v>
      </c>
      <c r="G99" s="102">
        <v>3500</v>
      </c>
      <c r="H99" s="102">
        <v>2436.79</v>
      </c>
      <c r="I99" s="110">
        <v>1250</v>
      </c>
      <c r="J99" s="110">
        <v>445.18</v>
      </c>
      <c r="K99" s="110">
        <v>907.04</v>
      </c>
      <c r="L99" s="110">
        <v>1826.49</v>
      </c>
      <c r="M99" s="110">
        <v>2392.2600000000002</v>
      </c>
      <c r="N99" s="133">
        <v>2569</v>
      </c>
    </row>
    <row r="100" spans="1:14" x14ac:dyDescent="0.3">
      <c r="A100" s="15"/>
      <c r="B100" s="15" t="s">
        <v>85</v>
      </c>
      <c r="C100" s="20">
        <v>1170.19</v>
      </c>
      <c r="D100" s="63">
        <v>382.83</v>
      </c>
      <c r="E100" s="64">
        <v>1360</v>
      </c>
      <c r="F100" s="23">
        <v>800</v>
      </c>
      <c r="G100" s="23">
        <v>1873</v>
      </c>
      <c r="H100" s="23">
        <v>528.64</v>
      </c>
      <c r="I100" s="110">
        <v>625</v>
      </c>
      <c r="J100" s="110">
        <v>379.92</v>
      </c>
      <c r="K100" s="110">
        <v>3316</v>
      </c>
      <c r="L100" s="110">
        <v>1135.46</v>
      </c>
      <c r="M100" s="110">
        <v>751.07</v>
      </c>
      <c r="N100" s="141">
        <v>2444</v>
      </c>
    </row>
    <row r="101" spans="1:14" x14ac:dyDescent="0.3">
      <c r="A101" s="15"/>
      <c r="B101" s="60" t="s">
        <v>155</v>
      </c>
      <c r="C101" s="28">
        <v>1076.4000000000001</v>
      </c>
      <c r="D101" s="21">
        <v>1315.02</v>
      </c>
      <c r="E101" s="28">
        <v>1839</v>
      </c>
      <c r="F101" s="23">
        <v>1500</v>
      </c>
      <c r="G101" s="23">
        <v>1700</v>
      </c>
      <c r="H101" s="23">
        <v>1327.76</v>
      </c>
      <c r="I101" s="110">
        <v>1500</v>
      </c>
      <c r="J101" s="110">
        <v>500</v>
      </c>
      <c r="K101" s="110">
        <v>1500</v>
      </c>
      <c r="L101" s="110">
        <v>500</v>
      </c>
      <c r="M101" s="110">
        <v>1500</v>
      </c>
      <c r="N101" s="110">
        <v>500</v>
      </c>
    </row>
    <row r="102" spans="1:14" ht="14.25" customHeight="1" x14ac:dyDescent="0.3">
      <c r="A102" s="15"/>
      <c r="B102" s="15" t="s">
        <v>76</v>
      </c>
      <c r="C102" s="20">
        <v>800</v>
      </c>
      <c r="D102" s="21">
        <v>1000</v>
      </c>
      <c r="E102" s="28">
        <v>915</v>
      </c>
      <c r="F102" s="23">
        <v>1000</v>
      </c>
      <c r="G102" s="23">
        <v>1000</v>
      </c>
      <c r="H102" s="23">
        <v>1000</v>
      </c>
      <c r="I102" s="110">
        <v>1000</v>
      </c>
      <c r="J102" s="110">
        <v>1000</v>
      </c>
      <c r="K102" s="110">
        <v>3000</v>
      </c>
      <c r="L102" s="110">
        <v>816.8</v>
      </c>
      <c r="M102" s="110">
        <v>3000</v>
      </c>
      <c r="N102" s="133">
        <v>3000</v>
      </c>
    </row>
    <row r="103" spans="1:14" ht="14.25" customHeight="1" x14ac:dyDescent="0.3">
      <c r="A103" s="15"/>
      <c r="B103" s="15" t="s">
        <v>77</v>
      </c>
      <c r="C103" s="20">
        <v>250</v>
      </c>
      <c r="D103" s="21">
        <v>250</v>
      </c>
      <c r="E103" s="28">
        <v>250</v>
      </c>
      <c r="F103" s="23">
        <v>250</v>
      </c>
      <c r="G103" s="23">
        <v>250</v>
      </c>
      <c r="H103" s="23">
        <v>250</v>
      </c>
      <c r="I103" s="110">
        <v>250</v>
      </c>
      <c r="J103" s="110"/>
      <c r="K103" s="110">
        <v>1000</v>
      </c>
      <c r="L103" s="110">
        <v>250</v>
      </c>
      <c r="M103" s="110">
        <v>500</v>
      </c>
      <c r="N103" s="133">
        <v>250</v>
      </c>
    </row>
    <row r="104" spans="1:14" ht="14.5" thickBot="1" x14ac:dyDescent="0.35">
      <c r="A104" s="65"/>
      <c r="B104" s="66" t="s">
        <v>140</v>
      </c>
      <c r="C104" s="29">
        <f t="shared" ref="C104:M104" si="9">SUM(C83:C103)</f>
        <v>35929.5</v>
      </c>
      <c r="D104" s="71">
        <f t="shared" si="9"/>
        <v>35560.300000000003</v>
      </c>
      <c r="E104" s="71">
        <f t="shared" si="9"/>
        <v>39020</v>
      </c>
      <c r="F104" s="68">
        <f t="shared" si="9"/>
        <v>54450</v>
      </c>
      <c r="G104" s="68">
        <f t="shared" si="9"/>
        <v>63934</v>
      </c>
      <c r="H104" s="68">
        <f t="shared" si="9"/>
        <v>43303.01</v>
      </c>
      <c r="I104" s="120">
        <f t="shared" si="9"/>
        <v>48358</v>
      </c>
      <c r="J104" s="120">
        <f t="shared" si="9"/>
        <v>30160.499999999996</v>
      </c>
      <c r="K104" s="120">
        <f t="shared" si="9"/>
        <v>51597.619999999995</v>
      </c>
      <c r="L104" s="120">
        <f t="shared" si="9"/>
        <v>36845.759999999995</v>
      </c>
      <c r="M104" s="120">
        <f t="shared" si="9"/>
        <v>46949.32</v>
      </c>
      <c r="N104" s="138">
        <f t="shared" ref="N104" si="10">SUM(N83:N103)</f>
        <v>46811</v>
      </c>
    </row>
    <row r="105" spans="1:14" ht="14.5" thickTop="1" x14ac:dyDescent="0.3">
      <c r="A105" s="15"/>
      <c r="B105" s="73"/>
      <c r="C105" s="29"/>
      <c r="D105" s="30"/>
      <c r="E105" s="29"/>
      <c r="F105" s="18"/>
      <c r="N105" s="136"/>
    </row>
    <row r="106" spans="1:14" x14ac:dyDescent="0.3">
      <c r="A106" s="47" t="s">
        <v>143</v>
      </c>
      <c r="B106" s="73"/>
      <c r="C106" s="29"/>
      <c r="D106" s="30"/>
      <c r="E106" s="29"/>
      <c r="F106" s="18"/>
      <c r="N106" s="136"/>
    </row>
    <row r="107" spans="1:14" ht="9" customHeight="1" x14ac:dyDescent="0.3">
      <c r="A107" s="69"/>
      <c r="B107" s="81"/>
      <c r="C107" s="29"/>
      <c r="D107" s="30"/>
      <c r="E107" s="29"/>
      <c r="F107" s="18"/>
      <c r="N107" s="136"/>
    </row>
    <row r="108" spans="1:14" x14ac:dyDescent="0.3">
      <c r="A108" s="15"/>
      <c r="B108" s="70" t="s">
        <v>57</v>
      </c>
      <c r="C108" s="20">
        <v>586.69000000000005</v>
      </c>
      <c r="D108" s="21">
        <v>467.73</v>
      </c>
      <c r="E108" s="28"/>
      <c r="F108" s="23">
        <v>1500</v>
      </c>
      <c r="G108" s="23">
        <v>3000</v>
      </c>
      <c r="H108" s="23"/>
      <c r="I108" s="110">
        <v>2000</v>
      </c>
      <c r="J108" s="110">
        <v>0</v>
      </c>
      <c r="K108" s="110">
        <v>2000</v>
      </c>
      <c r="L108" s="110">
        <v>226.8</v>
      </c>
      <c r="M108" s="110">
        <v>2000</v>
      </c>
      <c r="N108" s="133">
        <v>2000</v>
      </c>
    </row>
    <row r="109" spans="1:14" s="154" customFormat="1" x14ac:dyDescent="0.3">
      <c r="A109" s="151"/>
      <c r="B109" s="155" t="s">
        <v>159</v>
      </c>
      <c r="C109" s="156"/>
      <c r="D109" s="153"/>
      <c r="E109" s="156"/>
      <c r="F109" s="61"/>
      <c r="G109" s="61"/>
      <c r="H109" s="61"/>
      <c r="I109" s="141"/>
      <c r="J109" s="141"/>
      <c r="K109" s="141"/>
      <c r="M109" s="141"/>
      <c r="N109" s="141">
        <v>1400</v>
      </c>
    </row>
    <row r="110" spans="1:14" s="154" customFormat="1" x14ac:dyDescent="0.3">
      <c r="A110" s="151"/>
      <c r="B110" s="155" t="s">
        <v>161</v>
      </c>
      <c r="C110" s="156"/>
      <c r="D110" s="153"/>
      <c r="E110" s="156"/>
      <c r="F110" s="61"/>
      <c r="G110" s="61"/>
      <c r="H110" s="61"/>
      <c r="I110" s="141"/>
      <c r="J110" s="141"/>
      <c r="K110" s="141"/>
      <c r="M110" s="141"/>
      <c r="N110" s="141">
        <v>1000</v>
      </c>
    </row>
    <row r="111" spans="1:14" x14ac:dyDescent="0.3">
      <c r="A111" s="15"/>
      <c r="B111" s="140" t="s">
        <v>160</v>
      </c>
      <c r="C111" s="20"/>
      <c r="D111" s="21"/>
      <c r="E111" s="20"/>
      <c r="F111" s="23"/>
      <c r="G111" s="23"/>
      <c r="H111" s="23"/>
      <c r="I111" s="110"/>
      <c r="J111" s="110"/>
      <c r="K111" s="110"/>
      <c r="L111" s="110"/>
      <c r="M111" s="110"/>
      <c r="N111" s="133">
        <v>1500</v>
      </c>
    </row>
    <row r="112" spans="1:14" x14ac:dyDescent="0.3">
      <c r="A112" s="15"/>
      <c r="B112" s="15" t="s">
        <v>78</v>
      </c>
      <c r="C112" s="20">
        <v>49273</v>
      </c>
      <c r="D112" s="21">
        <v>49086.78</v>
      </c>
      <c r="E112" s="20">
        <v>49174</v>
      </c>
      <c r="F112" s="23">
        <v>51000</v>
      </c>
      <c r="G112" s="23">
        <v>51000</v>
      </c>
      <c r="H112" s="23">
        <v>49022.5</v>
      </c>
      <c r="I112" s="110">
        <v>51000</v>
      </c>
      <c r="J112" s="110">
        <v>48564.98</v>
      </c>
      <c r="K112" s="110">
        <v>51000</v>
      </c>
      <c r="L112" s="110">
        <v>48387.29</v>
      </c>
      <c r="M112" s="110">
        <v>51000</v>
      </c>
      <c r="N112" s="133">
        <v>51000</v>
      </c>
    </row>
    <row r="113" spans="1:17" x14ac:dyDescent="0.3">
      <c r="A113" s="15"/>
      <c r="B113" s="60" t="s">
        <v>79</v>
      </c>
      <c r="C113" s="20">
        <v>9413.41</v>
      </c>
      <c r="D113" s="21">
        <v>6120</v>
      </c>
      <c r="E113" s="28">
        <v>6335</v>
      </c>
      <c r="F113" s="23">
        <v>12000</v>
      </c>
      <c r="G113" s="23">
        <v>13000</v>
      </c>
      <c r="H113" s="23">
        <v>11032.47</v>
      </c>
      <c r="I113" s="110">
        <v>5000</v>
      </c>
      <c r="J113" s="110">
        <v>1207.3499999999999</v>
      </c>
      <c r="K113" s="110">
        <v>3000</v>
      </c>
      <c r="L113" s="110">
        <v>2344.31</v>
      </c>
      <c r="M113" s="110">
        <v>3000</v>
      </c>
      <c r="N113" s="133">
        <v>2000</v>
      </c>
    </row>
    <row r="114" spans="1:17" x14ac:dyDescent="0.3">
      <c r="A114" s="15"/>
      <c r="B114" s="60" t="s">
        <v>80</v>
      </c>
      <c r="C114" s="20">
        <v>210</v>
      </c>
      <c r="D114" s="21">
        <v>200</v>
      </c>
      <c r="E114" s="28"/>
      <c r="F114" s="23">
        <v>0</v>
      </c>
      <c r="G114" s="23">
        <v>200</v>
      </c>
      <c r="H114" s="23">
        <v>510</v>
      </c>
      <c r="I114" s="110">
        <v>0</v>
      </c>
      <c r="J114" s="110">
        <v>50</v>
      </c>
      <c r="K114" s="110">
        <v>500</v>
      </c>
      <c r="L114" s="110">
        <v>302.5</v>
      </c>
      <c r="M114" s="110">
        <v>500</v>
      </c>
      <c r="N114" s="134">
        <v>350</v>
      </c>
    </row>
    <row r="115" spans="1:17" ht="14.5" thickBot="1" x14ac:dyDescent="0.35">
      <c r="A115" s="80"/>
      <c r="B115" s="66" t="s">
        <v>81</v>
      </c>
      <c r="C115" s="29">
        <f t="shared" ref="C115:M115" si="11">SUM(C108:C114)</f>
        <v>59483.100000000006</v>
      </c>
      <c r="D115" s="71">
        <f t="shared" si="11"/>
        <v>55874.51</v>
      </c>
      <c r="E115" s="71">
        <f t="shared" si="11"/>
        <v>55509</v>
      </c>
      <c r="F115" s="68">
        <f t="shared" si="11"/>
        <v>64500</v>
      </c>
      <c r="G115" s="68">
        <f t="shared" si="11"/>
        <v>67200</v>
      </c>
      <c r="H115" s="68">
        <f t="shared" si="11"/>
        <v>60564.97</v>
      </c>
      <c r="I115" s="120">
        <f t="shared" si="11"/>
        <v>58000</v>
      </c>
      <c r="J115" s="120">
        <f t="shared" si="11"/>
        <v>49822.33</v>
      </c>
      <c r="K115" s="120">
        <f t="shared" si="11"/>
        <v>56500</v>
      </c>
      <c r="L115" s="120">
        <f t="shared" si="11"/>
        <v>51260.9</v>
      </c>
      <c r="M115" s="120">
        <f t="shared" si="11"/>
        <v>56500</v>
      </c>
      <c r="N115" s="138">
        <f t="shared" ref="N115" si="12">SUM(N108:N114)</f>
        <v>59250</v>
      </c>
    </row>
    <row r="116" spans="1:17" ht="14.5" thickTop="1" x14ac:dyDescent="0.3">
      <c r="A116" s="80"/>
      <c r="B116" s="66"/>
      <c r="C116" s="29"/>
      <c r="D116" s="29"/>
      <c r="E116" s="29"/>
      <c r="F116" s="18"/>
      <c r="N116" s="143"/>
      <c r="O116" s="142"/>
      <c r="P116" s="142"/>
      <c r="Q116" s="142"/>
    </row>
    <row r="117" spans="1:17" x14ac:dyDescent="0.3">
      <c r="A117" s="47" t="s">
        <v>144</v>
      </c>
      <c r="B117" s="15"/>
      <c r="C117" s="29"/>
      <c r="D117" s="30"/>
      <c r="E117" s="29"/>
      <c r="F117" s="18"/>
      <c r="N117" s="136"/>
    </row>
    <row r="118" spans="1:17" ht="9" customHeight="1" x14ac:dyDescent="0.3">
      <c r="A118" s="69"/>
      <c r="B118" s="82"/>
      <c r="C118" s="29"/>
      <c r="D118" s="30"/>
      <c r="E118" s="29"/>
      <c r="F118" s="18"/>
      <c r="N118" s="136"/>
    </row>
    <row r="119" spans="1:17" x14ac:dyDescent="0.3">
      <c r="A119" s="15"/>
      <c r="B119" s="73" t="s">
        <v>82</v>
      </c>
      <c r="C119" s="20">
        <v>119.47</v>
      </c>
      <c r="D119" s="21">
        <v>1655.13</v>
      </c>
      <c r="E119" s="28">
        <v>2233</v>
      </c>
      <c r="F119" s="23">
        <v>3600</v>
      </c>
      <c r="G119" s="23">
        <v>3600</v>
      </c>
      <c r="H119" s="23">
        <v>2780.11</v>
      </c>
      <c r="I119" s="110">
        <v>3600</v>
      </c>
      <c r="J119" s="110"/>
      <c r="K119" s="110">
        <v>3600</v>
      </c>
      <c r="L119" s="110">
        <v>0</v>
      </c>
      <c r="M119" s="110">
        <v>50</v>
      </c>
      <c r="N119" s="133"/>
    </row>
    <row r="120" spans="1:17" x14ac:dyDescent="0.3">
      <c r="A120" s="15"/>
      <c r="B120" s="72" t="s">
        <v>62</v>
      </c>
      <c r="C120" s="28">
        <v>14.11</v>
      </c>
      <c r="D120" s="21">
        <v>45.46</v>
      </c>
      <c r="E120" s="28">
        <v>15</v>
      </c>
      <c r="F120" s="23">
        <v>30</v>
      </c>
      <c r="G120" s="100">
        <v>25</v>
      </c>
      <c r="H120" s="100">
        <v>18.059999999999999</v>
      </c>
      <c r="I120" s="110">
        <v>25</v>
      </c>
      <c r="J120" s="110"/>
      <c r="K120" s="110">
        <v>25</v>
      </c>
      <c r="L120" s="110">
        <v>9.8699999999999992</v>
      </c>
      <c r="M120" s="110">
        <v>25</v>
      </c>
      <c r="N120" s="133">
        <v>0</v>
      </c>
    </row>
    <row r="121" spans="1:17" x14ac:dyDescent="0.3">
      <c r="A121" s="15"/>
      <c r="B121" s="72" t="s">
        <v>156</v>
      </c>
      <c r="C121" s="29"/>
      <c r="D121" s="129"/>
      <c r="E121" s="122"/>
      <c r="F121" s="123"/>
      <c r="G121" s="130"/>
      <c r="H121" s="130"/>
      <c r="I121" s="110"/>
      <c r="J121" s="110"/>
      <c r="K121" s="110"/>
      <c r="L121" s="110">
        <v>5.7</v>
      </c>
      <c r="M121" s="110">
        <v>50</v>
      </c>
      <c r="N121" s="133">
        <v>0</v>
      </c>
    </row>
    <row r="122" spans="1:17" ht="14.5" thickBot="1" x14ac:dyDescent="0.35">
      <c r="B122" s="66" t="s">
        <v>145</v>
      </c>
      <c r="C122" s="29">
        <f t="shared" ref="C122:H122" si="13">SUM(C119:C119)</f>
        <v>119.47</v>
      </c>
      <c r="D122" s="71">
        <f t="shared" si="13"/>
        <v>1655.13</v>
      </c>
      <c r="E122" s="71">
        <f t="shared" si="13"/>
        <v>2233</v>
      </c>
      <c r="F122" s="68">
        <f t="shared" si="13"/>
        <v>3600</v>
      </c>
      <c r="G122" s="68">
        <f t="shared" si="13"/>
        <v>3600</v>
      </c>
      <c r="H122" s="68">
        <f t="shared" si="13"/>
        <v>2780.11</v>
      </c>
      <c r="I122" s="120">
        <f>SUM(I119:I120)</f>
        <v>3625</v>
      </c>
      <c r="J122" s="120">
        <f>SUM(J119:J119)</f>
        <v>0</v>
      </c>
      <c r="K122" s="120">
        <f t="shared" ref="K122:N122" si="14">SUM(K119:K121)</f>
        <v>3625</v>
      </c>
      <c r="L122" s="120">
        <f t="shared" si="14"/>
        <v>15.57</v>
      </c>
      <c r="M122" s="132">
        <f t="shared" si="14"/>
        <v>125</v>
      </c>
      <c r="N122" s="138">
        <f t="shared" si="14"/>
        <v>0</v>
      </c>
    </row>
    <row r="123" spans="1:17" ht="14.5" thickTop="1" x14ac:dyDescent="0.3">
      <c r="B123" s="66"/>
      <c r="C123" s="29"/>
      <c r="D123" s="29"/>
      <c r="E123" s="29"/>
      <c r="F123" s="18"/>
      <c r="N123" s="136"/>
    </row>
    <row r="124" spans="1:17" x14ac:dyDescent="0.3">
      <c r="A124" s="47" t="s">
        <v>84</v>
      </c>
      <c r="B124" s="15"/>
      <c r="C124" s="29"/>
      <c r="D124" s="30"/>
      <c r="E124" s="29"/>
      <c r="F124" s="18"/>
      <c r="N124" s="136"/>
    </row>
    <row r="125" spans="1:17" ht="9" customHeight="1" x14ac:dyDescent="0.3">
      <c r="A125" s="69"/>
      <c r="B125" s="54"/>
      <c r="C125" s="29"/>
      <c r="D125" s="30"/>
      <c r="E125" s="29"/>
      <c r="F125" s="18"/>
      <c r="N125" s="136"/>
    </row>
    <row r="126" spans="1:17" x14ac:dyDescent="0.3">
      <c r="A126" s="37"/>
      <c r="B126" s="37" t="s">
        <v>86</v>
      </c>
      <c r="C126" s="38"/>
      <c r="D126" s="63"/>
      <c r="E126" s="63"/>
      <c r="F126" s="100">
        <v>15000</v>
      </c>
      <c r="G126" s="100">
        <v>15000</v>
      </c>
      <c r="H126" s="100">
        <v>15000</v>
      </c>
      <c r="I126" s="110">
        <v>5000</v>
      </c>
      <c r="J126" s="110">
        <v>5000</v>
      </c>
      <c r="K126" s="110">
        <v>10000</v>
      </c>
      <c r="L126" s="110">
        <v>2265.0500000000002</v>
      </c>
      <c r="M126" s="110">
        <v>12500</v>
      </c>
      <c r="N126" s="110">
        <v>12500</v>
      </c>
    </row>
    <row r="127" spans="1:17" ht="14.5" thickBot="1" x14ac:dyDescent="0.35">
      <c r="A127" s="80"/>
      <c r="B127" s="66" t="s">
        <v>87</v>
      </c>
      <c r="C127" s="29">
        <f ca="1">SUM(C100:C194)</f>
        <v>4170.1900000000005</v>
      </c>
      <c r="D127" s="71">
        <f ca="1">SUM(D100:D194)</f>
        <v>5382.83</v>
      </c>
      <c r="E127" s="71">
        <f ca="1">SUM(E100:E194)</f>
        <v>4360</v>
      </c>
      <c r="F127" s="68">
        <f>SUM(F100:F126)</f>
        <v>209230</v>
      </c>
      <c r="G127" s="68">
        <f>SUM(G100:G126)</f>
        <v>225382</v>
      </c>
      <c r="H127" s="68">
        <f>SUM(H100:H126)</f>
        <v>188117.62999999998</v>
      </c>
      <c r="I127" s="120">
        <f t="shared" ref="I127:N127" si="15">SUM(I126)</f>
        <v>5000</v>
      </c>
      <c r="J127" s="120">
        <f t="shared" si="15"/>
        <v>5000</v>
      </c>
      <c r="K127" s="120">
        <f t="shared" si="15"/>
        <v>10000</v>
      </c>
      <c r="L127" s="120">
        <f t="shared" si="15"/>
        <v>2265.0500000000002</v>
      </c>
      <c r="M127" s="131">
        <f t="shared" si="15"/>
        <v>12500</v>
      </c>
      <c r="N127" s="138">
        <f t="shared" si="15"/>
        <v>12500</v>
      </c>
    </row>
    <row r="128" spans="1:17" ht="14.5" thickTop="1" x14ac:dyDescent="0.3">
      <c r="A128" s="15"/>
      <c r="B128" s="15"/>
      <c r="C128" s="29"/>
      <c r="D128" s="30"/>
      <c r="E128" s="29"/>
      <c r="F128" s="18"/>
      <c r="N128" s="136"/>
    </row>
    <row r="129" spans="1:14" x14ac:dyDescent="0.3">
      <c r="A129" s="47" t="s">
        <v>148</v>
      </c>
      <c r="B129" s="15"/>
      <c r="C129" s="29"/>
      <c r="D129" s="30"/>
      <c r="E129" s="29"/>
      <c r="F129" s="18"/>
      <c r="N129" s="136"/>
    </row>
    <row r="130" spans="1:14" ht="9" customHeight="1" x14ac:dyDescent="0.3">
      <c r="A130" s="69"/>
      <c r="B130" s="54"/>
      <c r="C130" s="29"/>
      <c r="D130" s="30"/>
      <c r="E130" s="29"/>
      <c r="F130" s="18"/>
      <c r="N130" s="136"/>
    </row>
    <row r="131" spans="1:14" x14ac:dyDescent="0.3">
      <c r="A131" s="15"/>
      <c r="B131" s="15" t="s">
        <v>146</v>
      </c>
      <c r="C131" s="20">
        <v>250</v>
      </c>
      <c r="D131" s="21">
        <v>250</v>
      </c>
      <c r="E131" s="28">
        <v>250</v>
      </c>
      <c r="F131" s="23">
        <v>250</v>
      </c>
      <c r="G131" s="23">
        <v>250</v>
      </c>
      <c r="H131" s="23">
        <v>250</v>
      </c>
      <c r="I131" s="110">
        <v>250</v>
      </c>
      <c r="J131" s="110">
        <v>934</v>
      </c>
      <c r="K131" s="110">
        <v>250</v>
      </c>
      <c r="L131" s="110">
        <v>1702.98</v>
      </c>
      <c r="M131" s="110">
        <v>500</v>
      </c>
      <c r="N131" s="133">
        <v>500</v>
      </c>
    </row>
    <row r="132" spans="1:14" x14ac:dyDescent="0.3">
      <c r="A132" s="15"/>
      <c r="B132" s="15" t="s">
        <v>137</v>
      </c>
      <c r="C132" s="20"/>
      <c r="D132" s="21"/>
      <c r="E132" s="28"/>
      <c r="F132" s="23"/>
      <c r="G132" s="112"/>
      <c r="H132" s="112"/>
      <c r="I132" s="110">
        <v>9000</v>
      </c>
      <c r="J132" s="110">
        <v>9072</v>
      </c>
      <c r="K132" s="110">
        <v>9000</v>
      </c>
      <c r="L132" s="110">
        <v>9072</v>
      </c>
      <c r="M132" s="110">
        <v>9100</v>
      </c>
      <c r="N132" s="133">
        <v>9100</v>
      </c>
    </row>
    <row r="133" spans="1:14" ht="14.25" customHeight="1" x14ac:dyDescent="0.3">
      <c r="A133" s="47"/>
      <c r="B133" s="10" t="s">
        <v>69</v>
      </c>
      <c r="C133" s="28"/>
      <c r="D133" s="21"/>
      <c r="E133" s="28"/>
      <c r="F133" s="23">
        <v>8500</v>
      </c>
      <c r="G133" s="23">
        <v>8000</v>
      </c>
      <c r="H133" s="23">
        <v>8658.75</v>
      </c>
      <c r="I133" s="110">
        <v>8000</v>
      </c>
      <c r="J133" s="110">
        <v>11726</v>
      </c>
      <c r="K133" s="110">
        <v>9000</v>
      </c>
      <c r="L133" s="110">
        <v>8639.59</v>
      </c>
      <c r="M133" s="110">
        <v>9000</v>
      </c>
      <c r="N133" s="133">
        <v>9000</v>
      </c>
    </row>
    <row r="134" spans="1:14" x14ac:dyDescent="0.3">
      <c r="B134" s="73" t="s">
        <v>4</v>
      </c>
      <c r="C134" s="77">
        <v>38137.51</v>
      </c>
      <c r="D134" s="78">
        <v>36369</v>
      </c>
      <c r="E134" s="79">
        <v>30597</v>
      </c>
      <c r="F134" s="23">
        <v>35000</v>
      </c>
      <c r="G134" s="23">
        <v>35000</v>
      </c>
      <c r="H134" s="23">
        <v>36274.870000000003</v>
      </c>
      <c r="I134" s="110">
        <v>30000</v>
      </c>
      <c r="J134" s="110">
        <v>420</v>
      </c>
      <c r="K134" s="110">
        <v>3600</v>
      </c>
      <c r="L134" s="110">
        <v>420</v>
      </c>
      <c r="M134" s="110">
        <v>100</v>
      </c>
      <c r="N134" s="133"/>
    </row>
    <row r="135" spans="1:14" hidden="1" x14ac:dyDescent="0.3">
      <c r="A135" s="15"/>
      <c r="B135" s="15" t="s">
        <v>136</v>
      </c>
      <c r="C135" s="62">
        <v>4116.3999999999996</v>
      </c>
      <c r="D135" s="78">
        <v>13361</v>
      </c>
      <c r="E135" s="79">
        <v>6636</v>
      </c>
      <c r="F135" s="23">
        <v>4000</v>
      </c>
      <c r="G135" s="23">
        <v>2500</v>
      </c>
      <c r="H135" s="23">
        <v>2380.69</v>
      </c>
      <c r="I135" s="110">
        <v>2700</v>
      </c>
      <c r="J135" s="110">
        <v>5165.96</v>
      </c>
      <c r="K135" s="110">
        <v>120</v>
      </c>
      <c r="L135" s="110">
        <v>0</v>
      </c>
      <c r="M135" s="110">
        <v>120</v>
      </c>
      <c r="N135" s="133"/>
    </row>
    <row r="136" spans="1:14" ht="14.5" thickBot="1" x14ac:dyDescent="0.35">
      <c r="B136" s="66" t="s">
        <v>149</v>
      </c>
      <c r="C136" s="71">
        <f t="shared" ref="C136:H136" si="16">SUM(C131:C132)</f>
        <v>250</v>
      </c>
      <c r="D136" s="71">
        <f t="shared" si="16"/>
        <v>250</v>
      </c>
      <c r="E136" s="71">
        <f t="shared" si="16"/>
        <v>250</v>
      </c>
      <c r="F136" s="68">
        <f t="shared" si="16"/>
        <v>250</v>
      </c>
      <c r="G136" s="68">
        <f t="shared" si="16"/>
        <v>250</v>
      </c>
      <c r="H136" s="68">
        <f t="shared" si="16"/>
        <v>250</v>
      </c>
      <c r="I136" s="120">
        <f t="shared" ref="I136:N136" si="17">SUM(I131:I135)</f>
        <v>49950</v>
      </c>
      <c r="J136" s="120">
        <f t="shared" si="17"/>
        <v>27317.96</v>
      </c>
      <c r="K136" s="120">
        <f t="shared" si="17"/>
        <v>21970</v>
      </c>
      <c r="L136" s="120">
        <f t="shared" si="17"/>
        <v>19834.57</v>
      </c>
      <c r="M136" s="120">
        <f t="shared" si="17"/>
        <v>18820</v>
      </c>
      <c r="N136" s="138">
        <f t="shared" si="17"/>
        <v>18600</v>
      </c>
    </row>
    <row r="137" spans="1:14" ht="14.5" thickTop="1" x14ac:dyDescent="0.3">
      <c r="A137" s="83"/>
      <c r="B137" s="84"/>
      <c r="C137" s="85"/>
      <c r="D137" s="49"/>
      <c r="E137" s="50"/>
      <c r="F137" s="18"/>
      <c r="N137" s="136"/>
    </row>
    <row r="138" spans="1:14" x14ac:dyDescent="0.3">
      <c r="A138" s="47" t="s">
        <v>88</v>
      </c>
      <c r="B138" s="15"/>
      <c r="C138" s="48"/>
      <c r="D138" s="49"/>
      <c r="E138" s="50"/>
      <c r="F138" s="18"/>
      <c r="N138" s="136"/>
    </row>
    <row r="139" spans="1:14" ht="9" customHeight="1" x14ac:dyDescent="0.3">
      <c r="A139" s="69"/>
      <c r="B139" s="54"/>
      <c r="C139" s="48"/>
      <c r="D139" s="49"/>
      <c r="E139" s="50"/>
      <c r="F139" s="18"/>
      <c r="N139" s="136"/>
    </row>
    <row r="140" spans="1:14" x14ac:dyDescent="0.3">
      <c r="A140" s="15"/>
      <c r="B140" s="15" t="s">
        <v>89</v>
      </c>
      <c r="C140" s="20">
        <v>5150</v>
      </c>
      <c r="D140" s="21">
        <v>6000</v>
      </c>
      <c r="E140" s="20">
        <v>8000</v>
      </c>
      <c r="F140" s="23">
        <v>9200</v>
      </c>
      <c r="G140" s="23">
        <v>9500</v>
      </c>
      <c r="H140" s="23">
        <v>9200</v>
      </c>
      <c r="I140" s="110">
        <v>9200</v>
      </c>
      <c r="J140" s="110">
        <v>9200</v>
      </c>
      <c r="K140" s="110">
        <v>9200</v>
      </c>
      <c r="L140" s="110">
        <v>9200</v>
      </c>
      <c r="M140" s="110">
        <v>9200</v>
      </c>
      <c r="N140" s="133">
        <v>9200</v>
      </c>
    </row>
    <row r="141" spans="1:14" x14ac:dyDescent="0.3">
      <c r="A141" s="15"/>
      <c r="B141" s="15" t="s">
        <v>90</v>
      </c>
      <c r="C141" s="20">
        <v>10200</v>
      </c>
      <c r="D141" s="21">
        <v>10200</v>
      </c>
      <c r="E141" s="20">
        <v>10200</v>
      </c>
      <c r="F141" s="86">
        <v>11100</v>
      </c>
      <c r="G141" s="86">
        <v>12000</v>
      </c>
      <c r="H141" s="86">
        <v>12000</v>
      </c>
      <c r="I141" s="110">
        <v>12000</v>
      </c>
      <c r="J141" s="110">
        <v>12090</v>
      </c>
      <c r="K141" s="110">
        <v>13000</v>
      </c>
      <c r="L141" s="110">
        <v>11700</v>
      </c>
      <c r="M141" s="110">
        <v>13000</v>
      </c>
      <c r="N141" s="110">
        <v>6500</v>
      </c>
    </row>
    <row r="142" spans="1:14" x14ac:dyDescent="0.3">
      <c r="A142" s="15"/>
      <c r="B142" s="15" t="s">
        <v>127</v>
      </c>
      <c r="C142" s="122"/>
      <c r="D142" s="63"/>
      <c r="E142" s="58"/>
      <c r="F142" s="123"/>
      <c r="G142" s="123">
        <v>0</v>
      </c>
      <c r="H142" s="123">
        <v>0</v>
      </c>
      <c r="I142" s="124">
        <v>0</v>
      </c>
      <c r="J142" s="124">
        <v>29037.22</v>
      </c>
      <c r="K142" s="124">
        <v>32200</v>
      </c>
      <c r="L142" s="124">
        <v>32346.05</v>
      </c>
      <c r="M142" s="110">
        <v>32200</v>
      </c>
      <c r="N142" s="133">
        <v>32200</v>
      </c>
    </row>
    <row r="143" spans="1:14" ht="14.5" thickBot="1" x14ac:dyDescent="0.35">
      <c r="B143" s="66" t="s">
        <v>91</v>
      </c>
      <c r="C143" s="76">
        <f t="shared" ref="C143:F143" si="18">SUM(C140:C141)</f>
        <v>15350</v>
      </c>
      <c r="D143" s="87">
        <f t="shared" si="18"/>
        <v>16200</v>
      </c>
      <c r="E143" s="88">
        <f t="shared" si="18"/>
        <v>18200</v>
      </c>
      <c r="F143" s="68">
        <f t="shared" si="18"/>
        <v>20300</v>
      </c>
      <c r="G143" s="68">
        <f>SUM(G140:G141)</f>
        <v>21500</v>
      </c>
      <c r="H143" s="68">
        <f>SUM(H140:H141)</f>
        <v>21200</v>
      </c>
      <c r="I143" s="120">
        <f>SUM(I140:I141)</f>
        <v>21200</v>
      </c>
      <c r="J143" s="120">
        <f t="shared" ref="J143:M143" si="19">SUM(J140:J142)</f>
        <v>50327.22</v>
      </c>
      <c r="K143" s="120">
        <f t="shared" si="19"/>
        <v>54400</v>
      </c>
      <c r="L143" s="120">
        <f t="shared" si="19"/>
        <v>53246.05</v>
      </c>
      <c r="M143" s="120">
        <f t="shared" si="19"/>
        <v>54400</v>
      </c>
      <c r="N143" s="138">
        <f>SUM(N140:N142)</f>
        <v>47900</v>
      </c>
    </row>
    <row r="144" spans="1:14" ht="14.5" thickTop="1" x14ac:dyDescent="0.3">
      <c r="B144" s="66"/>
      <c r="C144" s="42"/>
      <c r="D144" s="30"/>
      <c r="E144" s="45"/>
      <c r="F144" s="46"/>
      <c r="G144" s="46"/>
      <c r="H144" s="46"/>
      <c r="N144" s="136"/>
    </row>
    <row r="145" spans="1:14" x14ac:dyDescent="0.3">
      <c r="A145" s="51" t="s">
        <v>92</v>
      </c>
      <c r="B145" s="15"/>
      <c r="C145" s="48"/>
      <c r="D145" s="49"/>
      <c r="E145" s="50"/>
      <c r="F145" s="18"/>
      <c r="N145" s="136"/>
    </row>
    <row r="146" spans="1:14" ht="9" customHeight="1" x14ac:dyDescent="0.3">
      <c r="A146" s="89"/>
      <c r="B146" s="54"/>
      <c r="C146" s="48"/>
      <c r="D146" s="49"/>
      <c r="E146" s="50"/>
      <c r="F146" s="18"/>
      <c r="N146" s="139"/>
    </row>
    <row r="147" spans="1:14" x14ac:dyDescent="0.3">
      <c r="A147" s="15"/>
      <c r="B147" s="15" t="s">
        <v>93</v>
      </c>
      <c r="C147" s="20">
        <v>184487.96</v>
      </c>
      <c r="D147" s="21">
        <v>190771.34</v>
      </c>
      <c r="E147" s="28">
        <v>199600</v>
      </c>
      <c r="F147" s="23">
        <v>232000</v>
      </c>
      <c r="G147" s="103">
        <v>235000</v>
      </c>
      <c r="H147" s="103">
        <v>233778.78</v>
      </c>
      <c r="I147" s="110">
        <v>232000</v>
      </c>
      <c r="J147" s="110">
        <v>213413.05</v>
      </c>
      <c r="K147" s="110">
        <v>210300</v>
      </c>
      <c r="L147" s="110">
        <v>208560.01</v>
      </c>
      <c r="M147" s="110">
        <v>216600</v>
      </c>
      <c r="N147" s="133">
        <v>235870</v>
      </c>
    </row>
    <row r="148" spans="1:14" x14ac:dyDescent="0.3">
      <c r="A148" s="15"/>
      <c r="B148" s="15" t="s">
        <v>124</v>
      </c>
      <c r="C148" s="20"/>
      <c r="D148" s="21"/>
      <c r="E148" s="29"/>
      <c r="F148" s="111"/>
      <c r="G148" s="111"/>
      <c r="H148" s="111"/>
      <c r="I148" s="110">
        <v>1000</v>
      </c>
      <c r="J148" s="110">
        <v>395.15</v>
      </c>
      <c r="K148" s="110">
        <v>500</v>
      </c>
      <c r="L148" s="110">
        <v>655.76</v>
      </c>
      <c r="M148" s="110">
        <v>500</v>
      </c>
      <c r="N148" s="133">
        <v>750</v>
      </c>
    </row>
    <row r="149" spans="1:14" x14ac:dyDescent="0.3">
      <c r="A149" s="15"/>
      <c r="B149" s="15" t="s">
        <v>94</v>
      </c>
      <c r="C149" s="20"/>
      <c r="D149" s="21"/>
      <c r="E149" s="29"/>
      <c r="F149" s="18"/>
      <c r="I149" s="110"/>
      <c r="J149" s="110"/>
      <c r="K149" s="110"/>
      <c r="L149" s="110"/>
      <c r="M149" s="110"/>
      <c r="N149" s="133"/>
    </row>
    <row r="150" spans="1:14" x14ac:dyDescent="0.3">
      <c r="A150" s="15"/>
      <c r="B150" s="90" t="s">
        <v>95</v>
      </c>
      <c r="C150" s="20">
        <v>14664.83</v>
      </c>
      <c r="D150" s="21">
        <v>15129.51</v>
      </c>
      <c r="E150" s="28">
        <v>15881</v>
      </c>
      <c r="F150" s="23">
        <v>17900</v>
      </c>
      <c r="G150" s="103">
        <v>18360</v>
      </c>
      <c r="H150" s="103">
        <v>19168.8</v>
      </c>
      <c r="I150" s="110">
        <v>18130</v>
      </c>
      <c r="J150" s="110">
        <v>16356.17</v>
      </c>
      <c r="K150" s="110">
        <v>16400</v>
      </c>
      <c r="L150" s="110">
        <v>16061.84</v>
      </c>
      <c r="M150" s="110">
        <v>16600</v>
      </c>
      <c r="N150" s="133">
        <v>18101</v>
      </c>
    </row>
    <row r="151" spans="1:14" x14ac:dyDescent="0.3">
      <c r="A151" s="15"/>
      <c r="B151" s="90" t="s">
        <v>96</v>
      </c>
      <c r="C151" s="20">
        <v>280.01</v>
      </c>
      <c r="D151" s="21">
        <v>279.97000000000003</v>
      </c>
      <c r="E151" s="28">
        <v>313</v>
      </c>
      <c r="F151" s="23">
        <v>315</v>
      </c>
      <c r="G151" s="103">
        <v>600</v>
      </c>
      <c r="H151" s="103">
        <v>713.99</v>
      </c>
      <c r="I151" s="110">
        <v>630</v>
      </c>
      <c r="J151" s="110">
        <v>252</v>
      </c>
      <c r="K151" s="110">
        <v>168</v>
      </c>
      <c r="L151" s="110">
        <v>168</v>
      </c>
      <c r="M151" s="110">
        <v>168</v>
      </c>
      <c r="N151" s="133">
        <v>168</v>
      </c>
    </row>
    <row r="152" spans="1:14" x14ac:dyDescent="0.3">
      <c r="A152" s="15"/>
      <c r="B152" s="90" t="s">
        <v>97</v>
      </c>
      <c r="C152" s="20">
        <v>309</v>
      </c>
      <c r="D152" s="21">
        <v>291</v>
      </c>
      <c r="E152" s="28">
        <v>267</v>
      </c>
      <c r="F152" s="23">
        <v>275</v>
      </c>
      <c r="G152" s="103">
        <v>300</v>
      </c>
      <c r="H152" s="103">
        <v>299.25</v>
      </c>
      <c r="I152" s="110">
        <v>300</v>
      </c>
      <c r="J152" s="110">
        <v>285</v>
      </c>
      <c r="K152" s="110">
        <v>300</v>
      </c>
      <c r="L152" s="110">
        <v>175.75</v>
      </c>
      <c r="M152" s="110">
        <v>300</v>
      </c>
      <c r="N152" s="133">
        <v>300</v>
      </c>
    </row>
    <row r="153" spans="1:14" x14ac:dyDescent="0.3">
      <c r="A153" s="15"/>
      <c r="B153" s="90" t="s">
        <v>98</v>
      </c>
      <c r="C153" s="20">
        <v>467.5</v>
      </c>
      <c r="D153" s="21">
        <v>467.48</v>
      </c>
      <c r="E153" s="28">
        <v>607</v>
      </c>
      <c r="F153" s="23">
        <v>650</v>
      </c>
      <c r="G153" s="103">
        <v>1100</v>
      </c>
      <c r="H153" s="103">
        <v>1108.05</v>
      </c>
      <c r="I153" s="110">
        <v>1350</v>
      </c>
      <c r="J153" s="110">
        <v>1091.3900000000001</v>
      </c>
      <c r="K153" s="110">
        <v>880</v>
      </c>
      <c r="L153" s="110">
        <v>566.79999999999995</v>
      </c>
      <c r="M153" s="110">
        <v>550</v>
      </c>
      <c r="N153" s="133">
        <v>575</v>
      </c>
    </row>
    <row r="154" spans="1:14" x14ac:dyDescent="0.3">
      <c r="A154" s="15"/>
      <c r="B154" s="90" t="s">
        <v>99</v>
      </c>
      <c r="C154" s="20">
        <v>1039.79</v>
      </c>
      <c r="D154" s="21">
        <v>1531.94</v>
      </c>
      <c r="E154" s="28">
        <v>1137</v>
      </c>
      <c r="F154" s="23">
        <v>1475</v>
      </c>
      <c r="G154" s="103">
        <v>1600</v>
      </c>
      <c r="H154" s="103">
        <v>1543.25</v>
      </c>
      <c r="I154" s="110">
        <v>1600</v>
      </c>
      <c r="J154" s="110">
        <v>1425.44</v>
      </c>
      <c r="K154" s="110">
        <v>1600</v>
      </c>
      <c r="L154" s="110">
        <v>1542.25</v>
      </c>
      <c r="M154" s="110">
        <v>1600</v>
      </c>
      <c r="N154" s="133">
        <v>1750</v>
      </c>
    </row>
    <row r="155" spans="1:14" x14ac:dyDescent="0.3">
      <c r="A155" s="15"/>
      <c r="B155" s="15" t="s">
        <v>100</v>
      </c>
      <c r="C155" s="20">
        <v>21023.34</v>
      </c>
      <c r="D155" s="21">
        <v>22370.31</v>
      </c>
      <c r="E155" s="28">
        <v>24470</v>
      </c>
      <c r="F155" s="23">
        <v>30000</v>
      </c>
      <c r="G155" s="103">
        <v>35350</v>
      </c>
      <c r="H155" s="103">
        <v>38134.230000000003</v>
      </c>
      <c r="I155" s="110">
        <v>42000</v>
      </c>
      <c r="J155" s="110">
        <v>34258.58</v>
      </c>
      <c r="K155" s="110">
        <v>42000</v>
      </c>
      <c r="L155" s="110">
        <v>33910.800000000003</v>
      </c>
      <c r="M155" s="110">
        <v>42000</v>
      </c>
      <c r="N155" s="133">
        <v>40000</v>
      </c>
    </row>
    <row r="156" spans="1:14" x14ac:dyDescent="0.3">
      <c r="A156" s="15"/>
      <c r="B156" s="15" t="s">
        <v>101</v>
      </c>
      <c r="C156" s="20">
        <v>7664.55</v>
      </c>
      <c r="D156" s="21">
        <v>8212.8799999999992</v>
      </c>
      <c r="E156" s="28">
        <v>8135</v>
      </c>
      <c r="F156" s="23">
        <v>9400</v>
      </c>
      <c r="G156" s="103">
        <v>8600</v>
      </c>
      <c r="H156" s="103">
        <v>8856.48</v>
      </c>
      <c r="I156" s="110">
        <v>9480</v>
      </c>
      <c r="J156" s="110">
        <v>7156.17</v>
      </c>
      <c r="K156" s="110">
        <v>6400</v>
      </c>
      <c r="L156" s="110">
        <v>6132.42</v>
      </c>
      <c r="M156" s="110">
        <v>8664</v>
      </c>
      <c r="N156" s="133">
        <v>6000</v>
      </c>
    </row>
    <row r="157" spans="1:14" x14ac:dyDescent="0.3">
      <c r="A157" s="15"/>
      <c r="B157" s="15" t="s">
        <v>115</v>
      </c>
      <c r="C157" s="20">
        <v>1509.7</v>
      </c>
      <c r="D157" s="21">
        <v>2840.63</v>
      </c>
      <c r="E157" s="28">
        <v>1935</v>
      </c>
      <c r="F157" s="23">
        <v>2000</v>
      </c>
      <c r="G157" s="103">
        <v>5000</v>
      </c>
      <c r="H157" s="103">
        <v>2434.64</v>
      </c>
      <c r="I157" s="110">
        <v>3500</v>
      </c>
      <c r="J157" s="110">
        <v>2951.5</v>
      </c>
      <c r="K157" s="110">
        <v>3500</v>
      </c>
      <c r="L157" s="110">
        <v>1625</v>
      </c>
      <c r="M157" s="110">
        <v>3500</v>
      </c>
      <c r="N157" s="110">
        <v>3500</v>
      </c>
    </row>
    <row r="158" spans="1:14" x14ac:dyDescent="0.3">
      <c r="A158" s="15"/>
      <c r="B158" s="15" t="s">
        <v>102</v>
      </c>
      <c r="C158" s="20"/>
      <c r="D158" s="21"/>
      <c r="E158" s="28"/>
      <c r="F158" s="23"/>
      <c r="G158" s="103"/>
      <c r="H158" s="103"/>
      <c r="I158" s="110"/>
      <c r="J158" s="110"/>
      <c r="K158" s="110"/>
      <c r="L158" s="110"/>
      <c r="M158" s="110"/>
      <c r="N158" s="133"/>
    </row>
    <row r="159" spans="1:14" x14ac:dyDescent="0.3">
      <c r="A159" s="15"/>
      <c r="B159" s="91" t="s">
        <v>103</v>
      </c>
      <c r="C159" s="20">
        <v>1941.49</v>
      </c>
      <c r="D159" s="21">
        <v>2417</v>
      </c>
      <c r="E159" s="28">
        <v>2673</v>
      </c>
      <c r="F159" s="23">
        <v>6980</v>
      </c>
      <c r="G159" s="103">
        <v>6150</v>
      </c>
      <c r="H159" s="103">
        <v>5200.3900000000003</v>
      </c>
      <c r="I159" s="110">
        <v>6000</v>
      </c>
      <c r="J159" s="110">
        <v>2757.07</v>
      </c>
      <c r="K159" s="110">
        <v>6000</v>
      </c>
      <c r="L159" s="110">
        <v>3040.02</v>
      </c>
      <c r="M159" s="110">
        <v>4500</v>
      </c>
      <c r="N159" s="133">
        <v>5392</v>
      </c>
    </row>
    <row r="160" spans="1:14" x14ac:dyDescent="0.3">
      <c r="A160" s="15"/>
      <c r="B160" s="91" t="s">
        <v>104</v>
      </c>
      <c r="C160" s="20">
        <v>555.6</v>
      </c>
      <c r="D160" s="21">
        <v>383.95</v>
      </c>
      <c r="E160" s="28">
        <v>661</v>
      </c>
      <c r="F160" s="23">
        <v>400</v>
      </c>
      <c r="G160" s="103">
        <v>4500</v>
      </c>
      <c r="H160" s="103">
        <v>2473.46</v>
      </c>
      <c r="I160" s="110">
        <v>3500</v>
      </c>
      <c r="J160" s="110">
        <v>2564.8200000000002</v>
      </c>
      <c r="K160" s="110">
        <v>2500</v>
      </c>
      <c r="L160" s="110">
        <v>2335.9</v>
      </c>
      <c r="M160" s="110">
        <v>2750</v>
      </c>
      <c r="N160" s="133">
        <v>2500</v>
      </c>
    </row>
    <row r="161" spans="1:14" x14ac:dyDescent="0.3">
      <c r="A161" s="15"/>
      <c r="B161" s="15" t="s">
        <v>135</v>
      </c>
      <c r="C161" s="20">
        <v>0</v>
      </c>
      <c r="D161" s="21">
        <v>0</v>
      </c>
      <c r="E161" s="28"/>
      <c r="F161" s="23"/>
      <c r="G161" s="103">
        <v>0</v>
      </c>
      <c r="H161" s="103">
        <v>0</v>
      </c>
      <c r="I161" s="110">
        <v>0</v>
      </c>
      <c r="J161" s="110">
        <v>1427.92</v>
      </c>
      <c r="K161" s="110">
        <v>3025</v>
      </c>
      <c r="L161" s="110">
        <v>1501.75</v>
      </c>
      <c r="M161" s="110">
        <v>2000</v>
      </c>
      <c r="N161" s="133">
        <v>1650</v>
      </c>
    </row>
    <row r="162" spans="1:14" x14ac:dyDescent="0.3">
      <c r="A162" s="37"/>
      <c r="B162" s="37" t="s">
        <v>105</v>
      </c>
      <c r="C162" s="38">
        <v>34686.199999999997</v>
      </c>
      <c r="D162" s="21">
        <v>35610</v>
      </c>
      <c r="E162" s="21">
        <v>36317</v>
      </c>
      <c r="F162" s="100">
        <v>37000</v>
      </c>
      <c r="G162" s="125">
        <v>37000</v>
      </c>
      <c r="H162" s="125">
        <v>36317.699999999997</v>
      </c>
      <c r="I162" s="110">
        <v>40000</v>
      </c>
      <c r="J162" s="110">
        <v>19517.759999999998</v>
      </c>
      <c r="K162" s="110">
        <v>14638</v>
      </c>
      <c r="L162" s="110">
        <v>13310.03</v>
      </c>
      <c r="M162" s="110">
        <v>0</v>
      </c>
      <c r="N162" s="133"/>
    </row>
    <row r="163" spans="1:14" x14ac:dyDescent="0.3">
      <c r="A163" s="15"/>
      <c r="B163" s="15" t="s">
        <v>106</v>
      </c>
      <c r="C163" s="20">
        <v>2255.29</v>
      </c>
      <c r="D163" s="21">
        <v>2252.2399999999998</v>
      </c>
      <c r="E163" s="28">
        <v>2325</v>
      </c>
      <c r="F163" s="23">
        <v>2400</v>
      </c>
      <c r="G163" s="103">
        <v>2500</v>
      </c>
      <c r="H163" s="103">
        <v>2796.79</v>
      </c>
      <c r="I163" s="110">
        <v>2700</v>
      </c>
      <c r="J163" s="110">
        <v>8203.25</v>
      </c>
      <c r="K163" s="110">
        <v>2800</v>
      </c>
      <c r="L163" s="110">
        <v>2255.83</v>
      </c>
      <c r="M163" s="110">
        <v>2800</v>
      </c>
      <c r="N163" s="133">
        <v>2800</v>
      </c>
    </row>
    <row r="164" spans="1:14" x14ac:dyDescent="0.3">
      <c r="A164" s="15"/>
      <c r="B164" s="15" t="s">
        <v>107</v>
      </c>
      <c r="C164" s="20">
        <v>4300.79</v>
      </c>
      <c r="D164" s="21">
        <v>1193.4100000000001</v>
      </c>
      <c r="E164" s="28">
        <v>1697</v>
      </c>
      <c r="F164" s="23">
        <v>1000</v>
      </c>
      <c r="G164" s="103">
        <v>850</v>
      </c>
      <c r="H164" s="103">
        <v>302.52</v>
      </c>
      <c r="I164" s="110">
        <v>800</v>
      </c>
      <c r="J164" s="110">
        <v>458.91</v>
      </c>
      <c r="K164" s="110">
        <v>500</v>
      </c>
      <c r="L164" s="110">
        <v>1994.31</v>
      </c>
      <c r="M164" s="110">
        <v>400</v>
      </c>
      <c r="N164" s="133">
        <v>450</v>
      </c>
    </row>
    <row r="165" spans="1:14" x14ac:dyDescent="0.3">
      <c r="A165" s="15"/>
      <c r="B165" s="15" t="s">
        <v>108</v>
      </c>
      <c r="C165" s="20">
        <v>3129.82</v>
      </c>
      <c r="D165" s="21">
        <v>3129</v>
      </c>
      <c r="E165" s="28">
        <v>4231</v>
      </c>
      <c r="F165" s="23">
        <v>2800</v>
      </c>
      <c r="G165" s="103">
        <v>2800</v>
      </c>
      <c r="H165" s="103">
        <v>3309.61</v>
      </c>
      <c r="I165" s="110">
        <v>2500</v>
      </c>
      <c r="J165" s="110">
        <v>2543.17</v>
      </c>
      <c r="K165" s="110">
        <v>3250</v>
      </c>
      <c r="L165" s="110">
        <v>3370.5</v>
      </c>
      <c r="M165" s="110">
        <v>3250</v>
      </c>
      <c r="N165" s="133">
        <v>3250</v>
      </c>
    </row>
    <row r="166" spans="1:14" x14ac:dyDescent="0.3">
      <c r="A166" s="15"/>
      <c r="B166" s="15" t="s">
        <v>109</v>
      </c>
      <c r="C166" s="20">
        <v>0</v>
      </c>
      <c r="D166" s="21">
        <v>118.79</v>
      </c>
      <c r="E166" s="28">
        <v>158</v>
      </c>
      <c r="F166" s="23">
        <v>500</v>
      </c>
      <c r="G166" s="103">
        <v>500</v>
      </c>
      <c r="H166" s="103">
        <v>377.96</v>
      </c>
      <c r="I166" s="110">
        <v>0</v>
      </c>
      <c r="J166" s="110">
        <v>18.23</v>
      </c>
      <c r="K166" s="110">
        <v>300</v>
      </c>
      <c r="L166" s="110">
        <v>0</v>
      </c>
      <c r="M166" s="110">
        <v>300</v>
      </c>
      <c r="N166" s="133">
        <v>300</v>
      </c>
    </row>
    <row r="167" spans="1:14" x14ac:dyDescent="0.3">
      <c r="A167" s="15"/>
      <c r="B167" s="15" t="s">
        <v>110</v>
      </c>
      <c r="C167" s="20">
        <v>2812.71</v>
      </c>
      <c r="D167" s="21">
        <v>2778.2</v>
      </c>
      <c r="E167" s="28">
        <v>2831</v>
      </c>
      <c r="F167" s="23">
        <v>2500</v>
      </c>
      <c r="G167" s="103">
        <v>2200</v>
      </c>
      <c r="H167" s="103">
        <v>2446.6</v>
      </c>
      <c r="I167" s="110">
        <v>2800</v>
      </c>
      <c r="J167" s="110">
        <f>3477.92+16.02</f>
        <v>3493.94</v>
      </c>
      <c r="K167" s="110">
        <v>3050</v>
      </c>
      <c r="L167" s="110">
        <v>2810.96</v>
      </c>
      <c r="M167" s="110">
        <v>3050</v>
      </c>
      <c r="N167" s="133">
        <v>3050</v>
      </c>
    </row>
    <row r="168" spans="1:14" x14ac:dyDescent="0.3">
      <c r="A168" s="15"/>
      <c r="B168" s="15" t="s">
        <v>122</v>
      </c>
      <c r="C168" s="20">
        <v>6838.9</v>
      </c>
      <c r="D168" s="21">
        <v>7314.78</v>
      </c>
      <c r="E168" s="28">
        <v>6545</v>
      </c>
      <c r="F168" s="23">
        <v>4000</v>
      </c>
      <c r="G168" s="103">
        <v>5500</v>
      </c>
      <c r="H168" s="103">
        <v>5313.91</v>
      </c>
      <c r="I168" s="110">
        <v>8000</v>
      </c>
      <c r="J168" s="110">
        <v>9626.57</v>
      </c>
      <c r="K168" s="110">
        <v>7000</v>
      </c>
      <c r="L168" s="110">
        <v>7622.35</v>
      </c>
      <c r="M168" s="110">
        <v>7000</v>
      </c>
      <c r="N168" s="133">
        <v>7500</v>
      </c>
    </row>
    <row r="169" spans="1:14" x14ac:dyDescent="0.3">
      <c r="A169" s="15"/>
      <c r="B169" s="15" t="s">
        <v>111</v>
      </c>
      <c r="C169" s="20">
        <v>6091.22</v>
      </c>
      <c r="D169" s="21">
        <v>1622.16</v>
      </c>
      <c r="E169" s="28">
        <v>398</v>
      </c>
      <c r="F169" s="23">
        <v>1000</v>
      </c>
      <c r="G169" s="103">
        <v>2500</v>
      </c>
      <c r="H169" s="103">
        <v>0</v>
      </c>
      <c r="I169" s="110">
        <v>2000</v>
      </c>
      <c r="J169" s="110">
        <v>3595.32</v>
      </c>
      <c r="K169" s="110">
        <v>3000</v>
      </c>
      <c r="L169" s="110">
        <v>0</v>
      </c>
      <c r="M169" s="110">
        <v>3000</v>
      </c>
      <c r="N169" s="133">
        <v>3000</v>
      </c>
    </row>
    <row r="170" spans="1:14" x14ac:dyDescent="0.3">
      <c r="A170" s="15"/>
      <c r="B170" s="15" t="s">
        <v>112</v>
      </c>
      <c r="C170" s="20">
        <v>1624.18</v>
      </c>
      <c r="D170" s="21">
        <v>1615</v>
      </c>
      <c r="E170" s="28">
        <v>1368</v>
      </c>
      <c r="F170" s="23">
        <v>1500</v>
      </c>
      <c r="G170" s="103">
        <v>1500</v>
      </c>
      <c r="H170" s="103">
        <v>879.83</v>
      </c>
      <c r="I170" s="110">
        <v>1500</v>
      </c>
      <c r="J170" s="110">
        <v>2614</v>
      </c>
      <c r="K170" s="110">
        <v>1500</v>
      </c>
      <c r="L170" s="110">
        <v>1198.33</v>
      </c>
      <c r="M170" s="110">
        <v>2000</v>
      </c>
      <c r="N170" s="133">
        <v>2000</v>
      </c>
    </row>
    <row r="171" spans="1:14" x14ac:dyDescent="0.3">
      <c r="A171" s="15"/>
      <c r="B171" s="73" t="s">
        <v>113</v>
      </c>
      <c r="C171" s="20">
        <v>369.31</v>
      </c>
      <c r="D171" s="21">
        <v>229</v>
      </c>
      <c r="E171" s="28">
        <v>584</v>
      </c>
      <c r="F171" s="23">
        <v>600</v>
      </c>
      <c r="G171" s="103">
        <v>600</v>
      </c>
      <c r="H171" s="103">
        <v>211.75</v>
      </c>
      <c r="I171" s="110">
        <v>600</v>
      </c>
      <c r="J171" s="110">
        <v>2837.43</v>
      </c>
      <c r="K171" s="110">
        <v>600</v>
      </c>
      <c r="L171" s="110">
        <v>298.64</v>
      </c>
      <c r="M171" s="110">
        <v>600</v>
      </c>
      <c r="N171" s="133">
        <v>450</v>
      </c>
    </row>
    <row r="172" spans="1:14" x14ac:dyDescent="0.3">
      <c r="A172" s="15"/>
      <c r="B172" s="15" t="s">
        <v>15</v>
      </c>
      <c r="C172" s="20">
        <v>1000</v>
      </c>
      <c r="D172" s="21">
        <v>1250</v>
      </c>
      <c r="E172" s="28">
        <v>1250</v>
      </c>
      <c r="F172" s="23">
        <v>1000</v>
      </c>
      <c r="G172" s="23">
        <v>1000</v>
      </c>
      <c r="H172" s="23">
        <v>850</v>
      </c>
      <c r="I172" s="110">
        <v>1000</v>
      </c>
      <c r="J172" s="110">
        <v>350</v>
      </c>
      <c r="K172" s="110">
        <v>1000</v>
      </c>
      <c r="L172" s="110">
        <v>700</v>
      </c>
      <c r="M172" s="110">
        <v>1000</v>
      </c>
      <c r="N172" s="133">
        <v>750</v>
      </c>
    </row>
    <row r="173" spans="1:14" x14ac:dyDescent="0.3">
      <c r="A173" s="15"/>
      <c r="B173" s="15" t="s">
        <v>120</v>
      </c>
      <c r="C173" s="20">
        <v>1880.86</v>
      </c>
      <c r="D173" s="21">
        <v>1799.48</v>
      </c>
      <c r="E173" s="28">
        <v>2193</v>
      </c>
      <c r="F173" s="23">
        <v>2200</v>
      </c>
      <c r="G173" s="103">
        <v>2200</v>
      </c>
      <c r="H173" s="103">
        <v>2047.64</v>
      </c>
      <c r="I173" s="110">
        <v>2200</v>
      </c>
      <c r="J173" s="110">
        <v>2813.95</v>
      </c>
      <c r="K173" s="110">
        <v>1500</v>
      </c>
      <c r="L173" s="110">
        <v>4472.41</v>
      </c>
      <c r="M173" s="110">
        <v>2500</v>
      </c>
      <c r="N173" s="133">
        <v>4000</v>
      </c>
    </row>
    <row r="174" spans="1:14" x14ac:dyDescent="0.3">
      <c r="A174" s="15"/>
      <c r="B174" s="15" t="s">
        <v>114</v>
      </c>
      <c r="C174" s="20">
        <v>9336.58</v>
      </c>
      <c r="D174" s="21">
        <v>10037</v>
      </c>
      <c r="E174" s="28">
        <v>9391</v>
      </c>
      <c r="F174" s="23">
        <v>7500</v>
      </c>
      <c r="G174" s="103">
        <v>8000</v>
      </c>
      <c r="H174" s="103">
        <v>4998.78</v>
      </c>
      <c r="I174" s="110">
        <v>6500</v>
      </c>
      <c r="J174" s="110">
        <v>4967.88</v>
      </c>
      <c r="K174" s="110">
        <v>5000</v>
      </c>
      <c r="L174" s="110">
        <v>2748.96</v>
      </c>
      <c r="M174" s="110">
        <v>2150</v>
      </c>
      <c r="N174" s="133">
        <v>2175</v>
      </c>
    </row>
    <row r="175" spans="1:14" ht="14.5" thickBot="1" x14ac:dyDescent="0.35">
      <c r="B175" s="66" t="s">
        <v>116</v>
      </c>
      <c r="C175" s="92">
        <f t="shared" ref="C175:J175" si="20">SUM(C147:C174)</f>
        <v>308269.62999999995</v>
      </c>
      <c r="D175" s="93">
        <f t="shared" si="20"/>
        <v>313645.06999999995</v>
      </c>
      <c r="E175" s="88">
        <f t="shared" si="20"/>
        <v>324967</v>
      </c>
      <c r="F175" s="94">
        <f t="shared" si="20"/>
        <v>365395</v>
      </c>
      <c r="G175" s="94">
        <f t="shared" si="20"/>
        <v>383710</v>
      </c>
      <c r="H175" s="94">
        <f t="shared" si="20"/>
        <v>373564.41000000003</v>
      </c>
      <c r="I175" s="121">
        <f t="shared" si="20"/>
        <v>390090</v>
      </c>
      <c r="J175" s="121">
        <f t="shared" si="20"/>
        <v>345374.67</v>
      </c>
      <c r="K175" s="121">
        <f>SUM(K147:K174)</f>
        <v>337711</v>
      </c>
      <c r="L175" s="121">
        <f>SUM(L147:L174)</f>
        <v>317058.62000000011</v>
      </c>
      <c r="M175" s="121">
        <f t="shared" ref="M175:N175" si="21">SUM(M147:M174)</f>
        <v>327782</v>
      </c>
      <c r="N175" s="138">
        <f t="shared" si="21"/>
        <v>346281</v>
      </c>
    </row>
    <row r="176" spans="1:14" ht="14.5" thickTop="1" x14ac:dyDescent="0.3">
      <c r="B176" s="66"/>
      <c r="C176" s="42"/>
      <c r="D176" s="30"/>
      <c r="E176" s="45"/>
      <c r="F176" s="46"/>
      <c r="N176" s="136"/>
    </row>
    <row r="177" spans="1:14" x14ac:dyDescent="0.3">
      <c r="A177" s="47" t="s">
        <v>128</v>
      </c>
      <c r="B177" s="15"/>
      <c r="C177" s="29"/>
      <c r="D177" s="30"/>
      <c r="E177" s="29"/>
      <c r="F177" s="18"/>
      <c r="N177" s="136"/>
    </row>
    <row r="178" spans="1:14" ht="9" customHeight="1" x14ac:dyDescent="0.3">
      <c r="A178" s="69"/>
      <c r="B178" s="54"/>
      <c r="C178" s="29"/>
      <c r="D178" s="30"/>
      <c r="E178" s="29"/>
      <c r="F178" s="18"/>
      <c r="N178" s="136"/>
    </row>
    <row r="179" spans="1:14" x14ac:dyDescent="0.3">
      <c r="A179" s="15"/>
      <c r="B179" s="6" t="s">
        <v>134</v>
      </c>
      <c r="C179" s="20">
        <v>339.12</v>
      </c>
      <c r="D179" s="21">
        <v>468.72</v>
      </c>
      <c r="E179" s="28">
        <v>243</v>
      </c>
      <c r="F179" s="23">
        <v>400</v>
      </c>
      <c r="G179" s="103">
        <v>0</v>
      </c>
      <c r="H179" s="103">
        <v>-57.77</v>
      </c>
      <c r="I179" s="110"/>
      <c r="J179" s="110">
        <v>723.35</v>
      </c>
      <c r="K179" s="110">
        <v>650</v>
      </c>
      <c r="L179" s="110">
        <v>733.65</v>
      </c>
      <c r="M179" s="110">
        <v>725</v>
      </c>
      <c r="N179" s="133">
        <v>725</v>
      </c>
    </row>
    <row r="180" spans="1:14" x14ac:dyDescent="0.3">
      <c r="A180" s="15"/>
      <c r="B180" s="15" t="s">
        <v>154</v>
      </c>
      <c r="C180" s="20"/>
      <c r="D180" s="21"/>
      <c r="E180" s="28"/>
      <c r="F180" s="23"/>
      <c r="G180" s="103">
        <v>0</v>
      </c>
      <c r="H180" s="103">
        <v>860.54</v>
      </c>
      <c r="I180" s="110"/>
      <c r="J180" s="110">
        <v>1944</v>
      </c>
      <c r="K180" s="110">
        <v>6000</v>
      </c>
      <c r="L180" s="110">
        <v>4702.25</v>
      </c>
      <c r="M180" s="110">
        <v>6000</v>
      </c>
      <c r="N180" s="133">
        <v>6000</v>
      </c>
    </row>
    <row r="181" spans="1:14" x14ac:dyDescent="0.3">
      <c r="A181" s="15"/>
      <c r="B181" s="15" t="s">
        <v>158</v>
      </c>
      <c r="C181" s="20">
        <v>1000</v>
      </c>
      <c r="D181" s="21">
        <v>1250</v>
      </c>
      <c r="E181" s="28">
        <v>1250</v>
      </c>
      <c r="F181" s="23">
        <v>1000</v>
      </c>
      <c r="G181" s="23">
        <v>0</v>
      </c>
      <c r="H181" s="23">
        <v>1371.69</v>
      </c>
      <c r="I181" s="110"/>
      <c r="J181" s="110">
        <v>5417.03</v>
      </c>
      <c r="K181" s="110">
        <v>8010</v>
      </c>
      <c r="L181" s="110">
        <v>8004.84</v>
      </c>
      <c r="M181" s="110">
        <v>8010</v>
      </c>
      <c r="N181" s="133">
        <v>8010</v>
      </c>
    </row>
    <row r="182" spans="1:14" x14ac:dyDescent="0.3">
      <c r="A182" s="15"/>
      <c r="B182" s="15" t="s">
        <v>130</v>
      </c>
      <c r="C182" s="20">
        <v>250</v>
      </c>
      <c r="D182" s="21">
        <v>250</v>
      </c>
      <c r="E182" s="28">
        <v>250</v>
      </c>
      <c r="F182" s="23">
        <v>250</v>
      </c>
      <c r="G182" s="23">
        <v>0</v>
      </c>
      <c r="H182" s="23">
        <v>65.930000000000007</v>
      </c>
      <c r="I182" s="110"/>
      <c r="J182" s="110">
        <v>791.16</v>
      </c>
      <c r="K182" s="110">
        <v>792</v>
      </c>
      <c r="L182" s="110">
        <v>917.97</v>
      </c>
      <c r="M182" s="110">
        <v>975</v>
      </c>
      <c r="N182" s="133">
        <v>1100</v>
      </c>
    </row>
    <row r="183" spans="1:14" x14ac:dyDescent="0.3">
      <c r="A183" s="15"/>
      <c r="B183" s="15" t="s">
        <v>131</v>
      </c>
      <c r="C183" s="20"/>
      <c r="D183" s="21"/>
      <c r="E183" s="28"/>
      <c r="F183" s="23"/>
      <c r="G183" s="23">
        <v>0</v>
      </c>
      <c r="H183" s="23">
        <v>683.79</v>
      </c>
      <c r="I183" s="110"/>
      <c r="J183" s="110">
        <v>4325.7</v>
      </c>
      <c r="K183" s="110">
        <v>5400</v>
      </c>
      <c r="L183" s="110">
        <v>6307.49</v>
      </c>
      <c r="M183" s="110">
        <v>6000</v>
      </c>
      <c r="N183" s="133">
        <v>6500</v>
      </c>
    </row>
    <row r="184" spans="1:14" x14ac:dyDescent="0.3">
      <c r="A184" s="15"/>
      <c r="B184" s="15" t="s">
        <v>132</v>
      </c>
      <c r="C184" s="58"/>
      <c r="D184" s="63"/>
      <c r="E184" s="64"/>
      <c r="F184" s="23"/>
      <c r="G184" s="23">
        <v>0</v>
      </c>
      <c r="H184" s="23">
        <v>4900.38</v>
      </c>
      <c r="I184" s="110"/>
      <c r="J184" s="110">
        <v>8800.11</v>
      </c>
      <c r="K184" s="110">
        <v>11723</v>
      </c>
      <c r="L184" s="110">
        <v>17251.939999999999</v>
      </c>
      <c r="M184" s="110">
        <v>12000</v>
      </c>
      <c r="N184" s="133">
        <v>12000</v>
      </c>
    </row>
    <row r="185" spans="1:14" x14ac:dyDescent="0.3">
      <c r="A185" s="15"/>
      <c r="B185" s="15" t="s">
        <v>133</v>
      </c>
      <c r="C185" s="58">
        <v>111</v>
      </c>
      <c r="D185" s="63">
        <v>3</v>
      </c>
      <c r="E185" s="64">
        <v>0</v>
      </c>
      <c r="F185" s="23">
        <v>630</v>
      </c>
      <c r="G185" s="23">
        <v>0</v>
      </c>
      <c r="H185" s="23">
        <v>2120.58</v>
      </c>
      <c r="I185" s="110"/>
      <c r="J185" s="110">
        <v>14781.03</v>
      </c>
      <c r="K185" s="110">
        <v>7100</v>
      </c>
      <c r="L185" s="110">
        <v>14917.14</v>
      </c>
      <c r="M185" s="110">
        <v>15000</v>
      </c>
      <c r="N185" s="133">
        <v>15000</v>
      </c>
    </row>
    <row r="186" spans="1:14" ht="14.5" thickBot="1" x14ac:dyDescent="0.35">
      <c r="B186" s="66" t="s">
        <v>129</v>
      </c>
      <c r="C186" s="71">
        <f t="shared" ref="C186:J186" si="22">SUM(C179:C185)</f>
        <v>1700.12</v>
      </c>
      <c r="D186" s="71">
        <f t="shared" si="22"/>
        <v>1971.72</v>
      </c>
      <c r="E186" s="71">
        <f t="shared" si="22"/>
        <v>1743</v>
      </c>
      <c r="F186" s="68">
        <f t="shared" si="22"/>
        <v>2280</v>
      </c>
      <c r="G186" s="68">
        <f t="shared" si="22"/>
        <v>0</v>
      </c>
      <c r="H186" s="68">
        <f t="shared" si="22"/>
        <v>9945.14</v>
      </c>
      <c r="I186" s="120">
        <f t="shared" si="22"/>
        <v>0</v>
      </c>
      <c r="J186" s="120">
        <f t="shared" si="22"/>
        <v>36782.379999999997</v>
      </c>
      <c r="K186" s="120">
        <f t="shared" ref="K186:N186" si="23">SUM(K179:K185)</f>
        <v>39675</v>
      </c>
      <c r="L186" s="120">
        <f t="shared" si="23"/>
        <v>52835.28</v>
      </c>
      <c r="M186" s="120">
        <f t="shared" si="23"/>
        <v>48710</v>
      </c>
      <c r="N186" s="138">
        <f t="shared" si="23"/>
        <v>49335</v>
      </c>
    </row>
    <row r="187" spans="1:14" ht="14.5" thickTop="1" x14ac:dyDescent="0.3">
      <c r="B187" s="66"/>
      <c r="C187" s="42"/>
      <c r="D187" s="30"/>
      <c r="E187" s="45"/>
      <c r="F187" s="46"/>
      <c r="N187" s="137"/>
    </row>
    <row r="188" spans="1:14" x14ac:dyDescent="0.3">
      <c r="B188" s="105" t="s">
        <v>117</v>
      </c>
      <c r="C188" s="48">
        <f ca="1">SUM(C62+C70+C79+#REF!+C104+C115+C127+C122+C136+C143+C175)</f>
        <v>0</v>
      </c>
      <c r="D188" s="48">
        <f ca="1">SUM(D62+D70+D79+#REF!+D104+D115+D127+D122+D136+D143+D175)</f>
        <v>0</v>
      </c>
      <c r="E188" s="48">
        <f ca="1">SUM(E62+E70+E79+#REF!+E104+E115+E127+E122+E136+E143+E175)</f>
        <v>0</v>
      </c>
      <c r="F188" s="95" t="e">
        <f ca="1">SUM(F62+F70+F79+#REF!+F104+F115+F127+F122+F136+F143+F175)</f>
        <v>#REF!</v>
      </c>
      <c r="G188" s="95" t="e">
        <f ca="1">SUM(G62+G70+G79+#REF!+G104+G115+G127+G122+G136+G143+G175)</f>
        <v>#REF!</v>
      </c>
      <c r="H188" s="95" t="e">
        <f ca="1">SUM(H62+H70+H79+#REF!+H104+H115+H127+H122+H136+H143+H175)</f>
        <v>#REF!</v>
      </c>
      <c r="I188" s="118">
        <f>SUM(I62+I70+I79+I104+I115+I127+I122+I136+I143+I175)</f>
        <v>691862</v>
      </c>
      <c r="J188" s="118">
        <f>SUM(J62+J70+J79+J104+J115+J127+J122+J136+J143+J175)</f>
        <v>602050.25</v>
      </c>
      <c r="K188" s="118">
        <f t="shared" ref="K188:N188" si="24">SUM(K62+K70+K79+K104+K115+K127+K122+K136+K143+K175+K186)</f>
        <v>747135.12</v>
      </c>
      <c r="L188" s="118">
        <f t="shared" si="24"/>
        <v>670971.26000000013</v>
      </c>
      <c r="M188" s="118">
        <f t="shared" si="24"/>
        <v>682517.91</v>
      </c>
      <c r="N188" s="137">
        <f t="shared" si="24"/>
        <v>744698</v>
      </c>
    </row>
    <row r="189" spans="1:14" x14ac:dyDescent="0.3">
      <c r="B189" s="96"/>
      <c r="C189" s="48"/>
      <c r="D189" s="48"/>
      <c r="E189" s="48"/>
      <c r="F189" s="18"/>
      <c r="N189" s="137"/>
    </row>
    <row r="190" spans="1:14" ht="15" thickBot="1" x14ac:dyDescent="0.4">
      <c r="B190" s="106" t="s">
        <v>123</v>
      </c>
      <c r="C190" s="67">
        <f t="shared" ref="C190:M190" ca="1" si="25">C32-C188</f>
        <v>37769.350000000093</v>
      </c>
      <c r="D190" s="67">
        <f t="shared" ca="1" si="25"/>
        <v>12179.570000000065</v>
      </c>
      <c r="E190" s="67">
        <f t="shared" ca="1" si="25"/>
        <v>-19630.369999999995</v>
      </c>
      <c r="F190" s="98" t="e">
        <f t="shared" ca="1" si="25"/>
        <v>#REF!</v>
      </c>
      <c r="G190" s="98" t="e">
        <f t="shared" ca="1" si="25"/>
        <v>#REF!</v>
      </c>
      <c r="H190" s="98" t="e">
        <f t="shared" ca="1" si="25"/>
        <v>#REF!</v>
      </c>
      <c r="I190" s="120">
        <f t="shared" si="25"/>
        <v>5758</v>
      </c>
      <c r="J190" s="120">
        <f t="shared" si="25"/>
        <v>58834.869999999995</v>
      </c>
      <c r="K190" s="120">
        <f t="shared" si="25"/>
        <v>6214.8800000000047</v>
      </c>
      <c r="L190" s="120">
        <f t="shared" si="25"/>
        <v>65335.509999999776</v>
      </c>
      <c r="M190" s="120">
        <f t="shared" si="25"/>
        <v>1142.0899999999674</v>
      </c>
      <c r="N190" s="138">
        <f>N32-N188</f>
        <v>1352</v>
      </c>
    </row>
    <row r="191" spans="1:14" ht="14.5" thickTop="1" x14ac:dyDescent="0.3">
      <c r="B191" s="97"/>
      <c r="C191" s="48"/>
      <c r="D191" s="99"/>
      <c r="E191" s="99"/>
      <c r="F191" s="18"/>
      <c r="H191" s="18" t="e">
        <f ca="1">H190-H30</f>
        <v>#REF!</v>
      </c>
    </row>
    <row r="193" spans="2:6" x14ac:dyDescent="0.3">
      <c r="B193" s="97"/>
      <c r="C193" s="48"/>
      <c r="D193" s="99"/>
      <c r="E193" s="99"/>
      <c r="F193" s="18"/>
    </row>
    <row r="194" spans="2:6" x14ac:dyDescent="0.3">
      <c r="B194" s="97"/>
      <c r="C194" s="48"/>
      <c r="D194" s="99"/>
      <c r="E194" s="99"/>
      <c r="F194" s="18"/>
    </row>
    <row r="195" spans="2:6" x14ac:dyDescent="0.3">
      <c r="F195" s="18"/>
    </row>
    <row r="196" spans="2:6" x14ac:dyDescent="0.3">
      <c r="F196" s="18"/>
    </row>
    <row r="197" spans="2:6" x14ac:dyDescent="0.3">
      <c r="F197" s="18"/>
    </row>
    <row r="198" spans="2:6" x14ac:dyDescent="0.3">
      <c r="F198" s="18"/>
    </row>
    <row r="199" spans="2:6" x14ac:dyDescent="0.3">
      <c r="F199" s="18"/>
    </row>
    <row r="200" spans="2:6" x14ac:dyDescent="0.3">
      <c r="F200" s="18"/>
    </row>
    <row r="201" spans="2:6" x14ac:dyDescent="0.3">
      <c r="F201" s="18"/>
    </row>
    <row r="202" spans="2:6" x14ac:dyDescent="0.3">
      <c r="F202" s="18"/>
    </row>
    <row r="203" spans="2:6" x14ac:dyDescent="0.3">
      <c r="F203" s="18"/>
    </row>
    <row r="204" spans="2:6" x14ac:dyDescent="0.3">
      <c r="F204" s="18"/>
    </row>
    <row r="205" spans="2:6" x14ac:dyDescent="0.3">
      <c r="F205" s="18"/>
    </row>
    <row r="206" spans="2:6" x14ac:dyDescent="0.3">
      <c r="F206" s="18"/>
    </row>
    <row r="207" spans="2:6" x14ac:dyDescent="0.3">
      <c r="F207" s="18"/>
    </row>
    <row r="208" spans="2:6" x14ac:dyDescent="0.3">
      <c r="F208" s="18"/>
    </row>
    <row r="209" spans="6:6" x14ac:dyDescent="0.3">
      <c r="F209" s="18"/>
    </row>
    <row r="210" spans="6:6" x14ac:dyDescent="0.3">
      <c r="F210" s="18"/>
    </row>
    <row r="211" spans="6:6" x14ac:dyDescent="0.3">
      <c r="F211" s="18"/>
    </row>
    <row r="212" spans="6:6" x14ac:dyDescent="0.3">
      <c r="F212" s="18"/>
    </row>
    <row r="213" spans="6:6" x14ac:dyDescent="0.3">
      <c r="F213" s="18"/>
    </row>
    <row r="214" spans="6:6" x14ac:dyDescent="0.3">
      <c r="F214" s="18"/>
    </row>
    <row r="215" spans="6:6" x14ac:dyDescent="0.3">
      <c r="F215" s="18"/>
    </row>
    <row r="216" spans="6:6" x14ac:dyDescent="0.3">
      <c r="F216" s="18"/>
    </row>
    <row r="217" spans="6:6" x14ac:dyDescent="0.3">
      <c r="F217" s="18"/>
    </row>
    <row r="218" spans="6:6" x14ac:dyDescent="0.3">
      <c r="F218" s="18"/>
    </row>
    <row r="219" spans="6:6" x14ac:dyDescent="0.3">
      <c r="F219" s="18"/>
    </row>
    <row r="220" spans="6:6" x14ac:dyDescent="0.3">
      <c r="F220" s="18"/>
    </row>
    <row r="221" spans="6:6" x14ac:dyDescent="0.3">
      <c r="F221" s="18"/>
    </row>
    <row r="222" spans="6:6" x14ac:dyDescent="0.3">
      <c r="F222" s="18"/>
    </row>
    <row r="223" spans="6:6" x14ac:dyDescent="0.3">
      <c r="F223" s="18"/>
    </row>
    <row r="224" spans="6:6" x14ac:dyDescent="0.3">
      <c r="F224" s="18"/>
    </row>
    <row r="225" spans="6:6" x14ac:dyDescent="0.3">
      <c r="F225" s="18"/>
    </row>
    <row r="226" spans="6:6" x14ac:dyDescent="0.3">
      <c r="F226" s="18"/>
    </row>
    <row r="227" spans="6:6" x14ac:dyDescent="0.3">
      <c r="F227" s="18"/>
    </row>
    <row r="228" spans="6:6" x14ac:dyDescent="0.3">
      <c r="F228" s="18"/>
    </row>
    <row r="229" spans="6:6" x14ac:dyDescent="0.3">
      <c r="F229" s="18"/>
    </row>
    <row r="230" spans="6:6" x14ac:dyDescent="0.3">
      <c r="F230" s="18"/>
    </row>
    <row r="231" spans="6:6" x14ac:dyDescent="0.3">
      <c r="F231" s="18"/>
    </row>
    <row r="232" spans="6:6" x14ac:dyDescent="0.3">
      <c r="F232" s="18"/>
    </row>
    <row r="233" spans="6:6" x14ac:dyDescent="0.3">
      <c r="F233" s="18"/>
    </row>
    <row r="234" spans="6:6" x14ac:dyDescent="0.3">
      <c r="F234" s="18"/>
    </row>
    <row r="235" spans="6:6" x14ac:dyDescent="0.3">
      <c r="F235" s="18"/>
    </row>
    <row r="236" spans="6:6" x14ac:dyDescent="0.3">
      <c r="F236" s="18"/>
    </row>
    <row r="237" spans="6:6" x14ac:dyDescent="0.3">
      <c r="F237" s="18"/>
    </row>
    <row r="238" spans="6:6" x14ac:dyDescent="0.3">
      <c r="F238" s="18"/>
    </row>
    <row r="239" spans="6:6" x14ac:dyDescent="0.3">
      <c r="F239" s="18"/>
    </row>
    <row r="240" spans="6:6" x14ac:dyDescent="0.3">
      <c r="F240" s="18"/>
    </row>
    <row r="241" spans="6:6" x14ac:dyDescent="0.3">
      <c r="F241" s="18"/>
    </row>
    <row r="242" spans="6:6" x14ac:dyDescent="0.3">
      <c r="F242" s="18"/>
    </row>
    <row r="243" spans="6:6" x14ac:dyDescent="0.3">
      <c r="F243" s="18"/>
    </row>
    <row r="244" spans="6:6" x14ac:dyDescent="0.3">
      <c r="F244" s="18"/>
    </row>
    <row r="245" spans="6:6" x14ac:dyDescent="0.3">
      <c r="F245" s="18"/>
    </row>
    <row r="246" spans="6:6" x14ac:dyDescent="0.3">
      <c r="F246" s="18"/>
    </row>
    <row r="247" spans="6:6" x14ac:dyDescent="0.3">
      <c r="F247" s="18"/>
    </row>
    <row r="248" spans="6:6" x14ac:dyDescent="0.3">
      <c r="F248" s="18"/>
    </row>
    <row r="249" spans="6:6" x14ac:dyDescent="0.3">
      <c r="F249" s="18"/>
    </row>
    <row r="250" spans="6:6" x14ac:dyDescent="0.3">
      <c r="F250" s="18"/>
    </row>
    <row r="251" spans="6:6" x14ac:dyDescent="0.3">
      <c r="F251" s="18"/>
    </row>
    <row r="252" spans="6:6" x14ac:dyDescent="0.3">
      <c r="F252" s="18"/>
    </row>
    <row r="253" spans="6:6" x14ac:dyDescent="0.3">
      <c r="F253" s="18"/>
    </row>
    <row r="254" spans="6:6" x14ac:dyDescent="0.3">
      <c r="F254" s="18"/>
    </row>
    <row r="255" spans="6:6" x14ac:dyDescent="0.3">
      <c r="F255" s="18"/>
    </row>
    <row r="256" spans="6:6" x14ac:dyDescent="0.3">
      <c r="F256" s="18"/>
    </row>
    <row r="257" spans="6:6" x14ac:dyDescent="0.3">
      <c r="F257" s="18"/>
    </row>
    <row r="258" spans="6:6" x14ac:dyDescent="0.3">
      <c r="F258" s="18"/>
    </row>
    <row r="259" spans="6:6" x14ac:dyDescent="0.3">
      <c r="F259" s="18"/>
    </row>
    <row r="260" spans="6:6" x14ac:dyDescent="0.3">
      <c r="F260" s="18"/>
    </row>
    <row r="261" spans="6:6" x14ac:dyDescent="0.3">
      <c r="F261" s="18"/>
    </row>
    <row r="262" spans="6:6" x14ac:dyDescent="0.3">
      <c r="F262" s="18"/>
    </row>
    <row r="263" spans="6:6" x14ac:dyDescent="0.3">
      <c r="F263" s="18"/>
    </row>
    <row r="264" spans="6:6" x14ac:dyDescent="0.3">
      <c r="F264" s="18"/>
    </row>
    <row r="265" spans="6:6" x14ac:dyDescent="0.3">
      <c r="F265" s="18"/>
    </row>
    <row r="266" spans="6:6" x14ac:dyDescent="0.3">
      <c r="F266" s="18"/>
    </row>
    <row r="267" spans="6:6" x14ac:dyDescent="0.3">
      <c r="F267" s="18"/>
    </row>
    <row r="268" spans="6:6" x14ac:dyDescent="0.3">
      <c r="F268" s="18"/>
    </row>
    <row r="269" spans="6:6" x14ac:dyDescent="0.3">
      <c r="F269" s="18"/>
    </row>
  </sheetData>
  <mergeCells count="5">
    <mergeCell ref="C78:D78"/>
    <mergeCell ref="A4:B4"/>
    <mergeCell ref="C17:D17"/>
    <mergeCell ref="C18:D18"/>
    <mergeCell ref="C19:D19"/>
  </mergeCells>
  <printOptions gridLines="1"/>
  <pageMargins left="0.25" right="0.25" top="0.75" bottom="0.75" header="0.3" footer="0.3"/>
  <pageSetup scale="89" fitToHeight="0" orientation="portrait" cellComments="atEnd" r:id="rId1"/>
  <headerFooter>
    <oddHeader>&amp;L&amp;"-,Bold"&amp;14NYPTA Proposed Operating Budget 2019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Keri Gill-Smith</cp:lastModifiedBy>
  <cp:lastPrinted>2018-08-08T16:50:59Z</cp:lastPrinted>
  <dcterms:created xsi:type="dcterms:W3CDTF">2015-06-02T19:37:17Z</dcterms:created>
  <dcterms:modified xsi:type="dcterms:W3CDTF">2018-10-19T15:54:12Z</dcterms:modified>
</cp:coreProperties>
</file>