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sh\Documents\Chamber\2024 Financials\Sept 2024\"/>
    </mc:Choice>
  </mc:AlternateContent>
  <xr:revisionPtr revIDLastSave="0" documentId="13_ncr:1_{EADAA7FE-979C-4D57-A9D1-3BCB89123018}" xr6:coauthVersionLast="47" xr6:coauthVersionMax="47" xr10:uidLastSave="{00000000-0000-0000-0000-000000000000}"/>
  <bookViews>
    <workbookView xWindow="-110" yWindow="-110" windowWidth="19420" windowHeight="10300" xr2:uid="{934DF634-37BF-4951-9126-BCACFFED15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J39" i="1"/>
  <c r="E34" i="1"/>
  <c r="J30" i="1"/>
  <c r="J31" i="1" s="1"/>
  <c r="H30" i="1"/>
  <c r="G30" i="1"/>
  <c r="F34" i="1"/>
  <c r="J29" i="1"/>
  <c r="G29" i="1"/>
  <c r="H29" i="1" s="1"/>
  <c r="J28" i="1" l="1"/>
  <c r="G28" i="1"/>
  <c r="H28" i="1" s="1"/>
  <c r="J40" i="1"/>
  <c r="J27" i="1"/>
  <c r="G27" i="1"/>
  <c r="H27" i="1" s="1"/>
  <c r="J26" i="1"/>
  <c r="G26" i="1"/>
  <c r="H26" i="1" s="1"/>
  <c r="F8" i="1"/>
  <c r="J25" i="1"/>
  <c r="G25" i="1"/>
  <c r="H25" i="1" s="1"/>
  <c r="J24" i="1"/>
  <c r="G24" i="1"/>
  <c r="H24" i="1" s="1"/>
  <c r="J23" i="1"/>
  <c r="G23" i="1"/>
  <c r="H23" i="1" s="1"/>
  <c r="J33" i="1"/>
  <c r="G33" i="1"/>
  <c r="H33" i="1" s="1"/>
  <c r="J22" i="1" l="1"/>
  <c r="G22" i="1"/>
  <c r="H22" i="1" s="1"/>
  <c r="E19" i="1"/>
  <c r="J18" i="1"/>
  <c r="G18" i="1"/>
  <c r="H18" i="1" s="1"/>
  <c r="G12" i="1"/>
  <c r="H12" i="1" s="1"/>
  <c r="F7" i="1"/>
  <c r="F19" i="1" s="1"/>
  <c r="J17" i="1"/>
  <c r="G17" i="1"/>
  <c r="H17" i="1" s="1"/>
  <c r="J16" i="1"/>
  <c r="G16" i="1"/>
  <c r="H16" i="1" s="1"/>
  <c r="J15" i="1"/>
  <c r="G15" i="1"/>
  <c r="H15" i="1" s="1"/>
  <c r="J14" i="1"/>
  <c r="G14" i="1"/>
  <c r="H14" i="1" s="1"/>
  <c r="J21" i="1"/>
  <c r="G21" i="1"/>
  <c r="H21" i="1" s="1"/>
  <c r="G8" i="1"/>
  <c r="H8" i="1" s="1"/>
  <c r="J13" i="1"/>
  <c r="G13" i="1"/>
  <c r="H13" i="1" s="1"/>
  <c r="J12" i="1"/>
  <c r="J11" i="1"/>
  <c r="G11" i="1"/>
  <c r="H11" i="1" s="1"/>
  <c r="J10" i="1"/>
  <c r="G10" i="1"/>
  <c r="H10" i="1" s="1"/>
  <c r="J9" i="1"/>
  <c r="G9" i="1"/>
  <c r="H9" i="1" s="1"/>
  <c r="J8" i="1"/>
  <c r="E43" i="1"/>
  <c r="J7" i="1" l="1"/>
  <c r="J19" i="1" s="1"/>
  <c r="G7" i="1" l="1"/>
  <c r="H7" i="1" s="1"/>
  <c r="H19" i="1" s="1"/>
  <c r="G45" i="1"/>
  <c r="E45" i="1" s="1"/>
  <c r="J44" i="1" l="1"/>
</calcChain>
</file>

<file path=xl/sharedStrings.xml><?xml version="1.0" encoding="utf-8"?>
<sst xmlns="http://schemas.openxmlformats.org/spreadsheetml/2006/main" count="62" uniqueCount="60">
  <si>
    <t>FAUQUIER CHAMBER</t>
  </si>
  <si>
    <t>Chamber Master Monthly Renewal Invoice Report</t>
  </si>
  <si>
    <t>Date Generated</t>
  </si>
  <si>
    <t>Renewal Month</t>
  </si>
  <si>
    <t>Value of Renewals</t>
  </si>
  <si>
    <t>Credits/Drops</t>
  </si>
  <si>
    <t>Updated Value</t>
  </si>
  <si>
    <t># Unpaid Invoices</t>
  </si>
  <si>
    <t># Invoices Sent</t>
  </si>
  <si>
    <t>Unpaid Balance</t>
  </si>
  <si>
    <t>Amt Paid</t>
  </si>
  <si>
    <t>% Paid to Renewals Sent</t>
  </si>
  <si>
    <t>Dues</t>
  </si>
  <si>
    <t>Sponsorships</t>
  </si>
  <si>
    <t>Current</t>
  </si>
  <si>
    <t>1-30 Days</t>
  </si>
  <si>
    <t>31-60 Days</t>
  </si>
  <si>
    <t>61-90 Days</t>
  </si>
  <si>
    <t>91 - 120 Days</t>
  </si>
  <si>
    <t>120+ Days</t>
  </si>
  <si>
    <t>AR 90+</t>
  </si>
  <si>
    <t>Ratio</t>
  </si>
  <si>
    <t xml:space="preserve">Events </t>
  </si>
  <si>
    <t>2023 TOTAL</t>
  </si>
  <si>
    <t>12.5.22</t>
  </si>
  <si>
    <t>2023 Average % Paid</t>
  </si>
  <si>
    <t>1.3.23</t>
  </si>
  <si>
    <t>2.2.23</t>
  </si>
  <si>
    <t>3.2.23</t>
  </si>
  <si>
    <t>4.3.23</t>
  </si>
  <si>
    <t>5.1.23</t>
  </si>
  <si>
    <t>5.8.23</t>
  </si>
  <si>
    <t>7.3.23</t>
  </si>
  <si>
    <t>8.1.23</t>
  </si>
  <si>
    <t>9.2.23</t>
  </si>
  <si>
    <t>10.1.23</t>
  </si>
  <si>
    <t>11.3.23</t>
  </si>
  <si>
    <t>12.1.23</t>
  </si>
  <si>
    <t>2024 TOTAL</t>
  </si>
  <si>
    <t>Ribbon Cutting</t>
  </si>
  <si>
    <t>1.2.24</t>
  </si>
  <si>
    <t>AR 2023 Dues</t>
  </si>
  <si>
    <t>2.1.24</t>
  </si>
  <si>
    <t>2024 Average % Paid</t>
  </si>
  <si>
    <t>WBC</t>
  </si>
  <si>
    <t>3.1.24</t>
  </si>
  <si>
    <t>4.1.24</t>
  </si>
  <si>
    <t>Advertising</t>
  </si>
  <si>
    <t>5.1.24</t>
  </si>
  <si>
    <t>6.3.24</t>
  </si>
  <si>
    <t>After 5</t>
  </si>
  <si>
    <t>7.1.24</t>
  </si>
  <si>
    <t>8.2.24</t>
  </si>
  <si>
    <t>9.3.24</t>
  </si>
  <si>
    <t>Based on Monthly Batch Summaries from Chamber Master as of 10.2.24</t>
  </si>
  <si>
    <t>10.1.24</t>
  </si>
  <si>
    <t>AR 9.30.24 Dues</t>
  </si>
  <si>
    <t>ACCOUNTS RECEIVEABLE REPORT AS OF 9.30.24</t>
  </si>
  <si>
    <t>Per ChamberMaster AR Report 9.30.24</t>
  </si>
  <si>
    <t>CATEGORY BREAKOUT OF AR as of 9.30.24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</si>
</sst>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C00000"/>
      </left>
      <right/>
      <top style="thick">
        <color rgb="FFC00000"/>
      </top>
      <bottom style="thick">
        <color rgb="FFC00000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8" fontId="0" fillId="0" borderId="0" xfId="0" applyNumberFormat="1"/>
    <xf numFmtId="8" fontId="2" fillId="0" borderId="1" xfId="0" applyNumberFormat="1" applyFont="1" applyBorder="1" applyAlignment="1">
      <alignment horizontal="center" wrapText="1"/>
    </xf>
    <xf numFmtId="164" fontId="3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5" fillId="0" borderId="0" xfId="0" applyNumberFormat="1" applyFont="1"/>
    <xf numFmtId="0" fontId="7" fillId="0" borderId="0" xfId="0" applyFont="1"/>
    <xf numFmtId="0" fontId="8" fillId="0" borderId="0" xfId="0" applyFont="1"/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2" fillId="0" borderId="3" xfId="0" applyFont="1" applyBorder="1" applyAlignment="1">
      <alignment horizontal="center"/>
    </xf>
    <xf numFmtId="164" fontId="2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7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8" fontId="0" fillId="0" borderId="0" xfId="0" applyNumberFormat="1" applyAlignment="1">
      <alignment horizontal="right"/>
    </xf>
    <xf numFmtId="8" fontId="2" fillId="0" borderId="0" xfId="0" applyNumberFormat="1" applyFont="1"/>
    <xf numFmtId="9" fontId="10" fillId="0" borderId="10" xfId="0" applyNumberFormat="1" applyFont="1" applyBorder="1" applyAlignment="1">
      <alignment horizontal="center"/>
    </xf>
    <xf numFmtId="0" fontId="10" fillId="0" borderId="11" xfId="0" applyFont="1" applyBorder="1"/>
    <xf numFmtId="0" fontId="11" fillId="0" borderId="1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8" fontId="13" fillId="0" borderId="0" xfId="0" applyNumberFormat="1" applyFont="1"/>
    <xf numFmtId="164" fontId="2" fillId="2" borderId="0" xfId="0" applyNumberFormat="1" applyFont="1" applyFill="1"/>
    <xf numFmtId="0" fontId="11" fillId="2" borderId="0" xfId="0" applyFont="1" applyFill="1" applyAlignment="1">
      <alignment horizontal="center"/>
    </xf>
    <xf numFmtId="9" fontId="0" fillId="0" borderId="0" xfId="1" applyFont="1" applyFill="1" applyAlignment="1">
      <alignment horizontal="center"/>
    </xf>
    <xf numFmtId="8" fontId="12" fillId="0" borderId="0" xfId="0" applyNumberFormat="1" applyFont="1"/>
    <xf numFmtId="164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1" applyFont="1"/>
    <xf numFmtId="0" fontId="14" fillId="0" borderId="0" xfId="0" applyFont="1"/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5" xfId="0" applyBorder="1"/>
    <xf numFmtId="0" fontId="0" fillId="0" borderId="7" xfId="0" applyBorder="1"/>
    <xf numFmtId="9" fontId="15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14" fontId="16" fillId="0" borderId="0" xfId="0" applyNumberFormat="1" applyFont="1" applyAlignment="1">
      <alignment horizontal="center"/>
    </xf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9" fontId="17" fillId="0" borderId="12" xfId="0" applyNumberFormat="1" applyFont="1" applyBorder="1" applyAlignment="1">
      <alignment horizontal="center"/>
    </xf>
    <xf numFmtId="0" fontId="17" fillId="0" borderId="13" xfId="0" applyFont="1" applyBorder="1"/>
    <xf numFmtId="164" fontId="0" fillId="0" borderId="0" xfId="0" applyNumberFormat="1" applyAlignment="1">
      <alignment horizontal="right"/>
    </xf>
    <xf numFmtId="164" fontId="0" fillId="0" borderId="8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0" fillId="0" borderId="0" xfId="0" applyNumberFormat="1" applyFill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706C-4B4D-43C5-94EF-B7B43908C53A}">
  <sheetPr>
    <pageSetUpPr fitToPage="1"/>
  </sheetPr>
  <dimension ref="A1:K49"/>
  <sheetViews>
    <sheetView tabSelected="1" topLeftCell="A17" workbookViewId="0">
      <selection activeCell="E34" sqref="E34"/>
    </sheetView>
  </sheetViews>
  <sheetFormatPr defaultRowHeight="14.5" x14ac:dyDescent="0.35"/>
  <cols>
    <col min="1" max="1" width="14.36328125" customWidth="1"/>
    <col min="2" max="2" width="18.90625" customWidth="1"/>
    <col min="3" max="3" width="8.90625" style="3"/>
    <col min="4" max="4" width="10" style="3" bestFit="1" customWidth="1"/>
    <col min="5" max="5" width="12.90625" customWidth="1"/>
    <col min="6" max="6" width="13.08984375" style="5" customWidth="1"/>
    <col min="7" max="7" width="21.6328125" customWidth="1"/>
    <col min="8" max="8" width="10" bestFit="1" customWidth="1"/>
    <col min="9" max="9" width="13.90625" customWidth="1"/>
    <col min="10" max="10" width="10.90625" style="3" customWidth="1"/>
    <col min="11" max="11" width="20.6328125" customWidth="1"/>
    <col min="12" max="12" width="10" bestFit="1" customWidth="1"/>
  </cols>
  <sheetData>
    <row r="1" spans="1:11" x14ac:dyDescent="0.35">
      <c r="A1" t="s">
        <v>0</v>
      </c>
    </row>
    <row r="2" spans="1:11" x14ac:dyDescent="0.35">
      <c r="A2" t="s">
        <v>1</v>
      </c>
    </row>
    <row r="3" spans="1:11" x14ac:dyDescent="0.35">
      <c r="A3" t="s">
        <v>54</v>
      </c>
    </row>
    <row r="5" spans="1:11" ht="18.5" x14ac:dyDescent="0.45">
      <c r="A5" s="52" t="s">
        <v>57</v>
      </c>
      <c r="B5" s="52"/>
      <c r="C5" s="52"/>
      <c r="D5" s="52"/>
      <c r="E5" s="52"/>
      <c r="F5" s="52"/>
      <c r="G5" s="52"/>
      <c r="H5" s="52"/>
      <c r="I5" s="52"/>
      <c r="J5" s="52"/>
    </row>
    <row r="6" spans="1:11" ht="43.5" x14ac:dyDescent="0.35">
      <c r="A6" s="1" t="s">
        <v>2</v>
      </c>
      <c r="B6" s="1" t="s">
        <v>3</v>
      </c>
      <c r="C6" s="2" t="s">
        <v>8</v>
      </c>
      <c r="D6" s="27" t="s">
        <v>7</v>
      </c>
      <c r="E6" s="2" t="s">
        <v>4</v>
      </c>
      <c r="F6" s="6" t="s">
        <v>5</v>
      </c>
      <c r="G6" s="1" t="s">
        <v>6</v>
      </c>
      <c r="H6" s="2" t="s">
        <v>9</v>
      </c>
      <c r="I6" s="2" t="s">
        <v>10</v>
      </c>
      <c r="J6" s="2" t="s">
        <v>11</v>
      </c>
    </row>
    <row r="7" spans="1:11" x14ac:dyDescent="0.35">
      <c r="A7" s="38" t="s">
        <v>24</v>
      </c>
      <c r="B7" s="20">
        <v>44927</v>
      </c>
      <c r="C7" s="3">
        <v>33</v>
      </c>
      <c r="D7" s="28">
        <v>0</v>
      </c>
      <c r="E7" s="4">
        <v>8320</v>
      </c>
      <c r="F7" s="33">
        <f>-(2730+345)</f>
        <v>-3075</v>
      </c>
      <c r="G7" s="4">
        <f t="shared" ref="G7:G18" si="0">+E7+F7</f>
        <v>5245</v>
      </c>
      <c r="H7" s="8">
        <f t="shared" ref="H7:H18" si="1">+G7-I7</f>
        <v>0</v>
      </c>
      <c r="I7" s="4">
        <v>5245</v>
      </c>
      <c r="J7" s="32">
        <f t="shared" ref="J7:J8" si="2">+I7/E7</f>
        <v>0.63040865384615385</v>
      </c>
    </row>
    <row r="8" spans="1:11" x14ac:dyDescent="0.35">
      <c r="A8" s="38" t="s">
        <v>26</v>
      </c>
      <c r="B8" s="20">
        <v>44958</v>
      </c>
      <c r="C8" s="3">
        <v>37</v>
      </c>
      <c r="D8" s="28">
        <v>0</v>
      </c>
      <c r="E8" s="4">
        <v>11330</v>
      </c>
      <c r="F8" s="33">
        <f>-(1050+2325)</f>
        <v>-3375</v>
      </c>
      <c r="G8" s="4">
        <f t="shared" si="0"/>
        <v>7955</v>
      </c>
      <c r="H8" s="8">
        <f t="shared" si="1"/>
        <v>0</v>
      </c>
      <c r="I8" s="4">
        <v>7955</v>
      </c>
      <c r="J8" s="32">
        <f t="shared" si="2"/>
        <v>0.70211827007943517</v>
      </c>
    </row>
    <row r="9" spans="1:11" x14ac:dyDescent="0.35">
      <c r="A9" s="38" t="s">
        <v>27</v>
      </c>
      <c r="B9" s="20">
        <v>45008</v>
      </c>
      <c r="C9" s="3">
        <v>35</v>
      </c>
      <c r="D9" s="28">
        <v>0</v>
      </c>
      <c r="E9" s="4">
        <v>8882.5</v>
      </c>
      <c r="F9" s="33">
        <v>-1255</v>
      </c>
      <c r="G9" s="4">
        <f t="shared" si="0"/>
        <v>7627.5</v>
      </c>
      <c r="H9" s="8">
        <f t="shared" si="1"/>
        <v>0</v>
      </c>
      <c r="I9" s="4">
        <v>7627.5</v>
      </c>
      <c r="J9" s="32">
        <f t="shared" ref="J9:J18" si="3">+I9/E9</f>
        <v>0.85871094849423024</v>
      </c>
    </row>
    <row r="10" spans="1:11" x14ac:dyDescent="0.35">
      <c r="A10" s="38" t="s">
        <v>28</v>
      </c>
      <c r="B10" s="20">
        <v>45017</v>
      </c>
      <c r="C10" s="3">
        <v>20</v>
      </c>
      <c r="D10" s="28">
        <v>0</v>
      </c>
      <c r="E10" s="4">
        <v>6435</v>
      </c>
      <c r="F10" s="33">
        <v>-590</v>
      </c>
      <c r="G10" s="4">
        <f t="shared" si="0"/>
        <v>5845</v>
      </c>
      <c r="H10" s="8">
        <f t="shared" si="1"/>
        <v>0</v>
      </c>
      <c r="I10" s="4">
        <v>5845</v>
      </c>
      <c r="J10" s="32">
        <f t="shared" si="3"/>
        <v>0.90831390831390835</v>
      </c>
    </row>
    <row r="11" spans="1:11" x14ac:dyDescent="0.35">
      <c r="A11" s="38" t="s">
        <v>29</v>
      </c>
      <c r="B11" s="20">
        <v>45069</v>
      </c>
      <c r="C11" s="3">
        <v>28</v>
      </c>
      <c r="D11" s="28">
        <v>0</v>
      </c>
      <c r="E11" s="4">
        <v>7575</v>
      </c>
      <c r="F11" s="33">
        <v>-2350</v>
      </c>
      <c r="G11" s="4">
        <f t="shared" si="0"/>
        <v>5225</v>
      </c>
      <c r="H11" s="8">
        <f t="shared" si="1"/>
        <v>0</v>
      </c>
      <c r="I11" s="4">
        <v>5225</v>
      </c>
      <c r="J11" s="32">
        <f t="shared" si="3"/>
        <v>0.68976897689768979</v>
      </c>
    </row>
    <row r="12" spans="1:11" x14ac:dyDescent="0.35">
      <c r="A12" s="38" t="s">
        <v>30</v>
      </c>
      <c r="B12" s="20">
        <v>45078</v>
      </c>
      <c r="C12" s="3">
        <v>18</v>
      </c>
      <c r="D12" s="28">
        <v>0</v>
      </c>
      <c r="E12" s="4">
        <v>5060</v>
      </c>
      <c r="F12" s="33">
        <v>-1345</v>
      </c>
      <c r="G12" s="4">
        <f t="shared" si="0"/>
        <v>3715</v>
      </c>
      <c r="H12" s="8">
        <f t="shared" si="1"/>
        <v>0</v>
      </c>
      <c r="I12" s="4">
        <v>3715</v>
      </c>
      <c r="J12" s="32">
        <f t="shared" si="3"/>
        <v>0.73418972332015808</v>
      </c>
    </row>
    <row r="13" spans="1:11" x14ac:dyDescent="0.35">
      <c r="A13" s="45" t="s">
        <v>31</v>
      </c>
      <c r="B13" s="20">
        <v>45108</v>
      </c>
      <c r="C13" s="3">
        <v>11</v>
      </c>
      <c r="D13" s="28">
        <v>0</v>
      </c>
      <c r="E13" s="4">
        <v>2490</v>
      </c>
      <c r="F13" s="33">
        <v>-655</v>
      </c>
      <c r="G13" s="4">
        <f t="shared" si="0"/>
        <v>1835</v>
      </c>
      <c r="H13" s="8">
        <f t="shared" si="1"/>
        <v>0</v>
      </c>
      <c r="I13" s="4">
        <v>1835</v>
      </c>
      <c r="J13" s="32">
        <f t="shared" si="3"/>
        <v>0.73694779116465858</v>
      </c>
      <c r="K13" s="44"/>
    </row>
    <row r="14" spans="1:11" x14ac:dyDescent="0.35">
      <c r="A14" s="38" t="s">
        <v>32</v>
      </c>
      <c r="B14" s="20">
        <v>45139</v>
      </c>
      <c r="C14" s="3">
        <v>33</v>
      </c>
      <c r="D14" s="28">
        <v>0</v>
      </c>
      <c r="E14" s="4">
        <v>8730</v>
      </c>
      <c r="F14" s="33">
        <v>-1225</v>
      </c>
      <c r="G14" s="4">
        <f t="shared" si="0"/>
        <v>7505</v>
      </c>
      <c r="H14" s="8">
        <f t="shared" si="1"/>
        <v>0</v>
      </c>
      <c r="I14" s="4">
        <v>7505</v>
      </c>
      <c r="J14" s="32">
        <f t="shared" si="3"/>
        <v>0.8596792668957618</v>
      </c>
      <c r="K14" s="44"/>
    </row>
    <row r="15" spans="1:11" x14ac:dyDescent="0.35">
      <c r="A15" s="38" t="s">
        <v>33</v>
      </c>
      <c r="B15" s="20">
        <v>45170</v>
      </c>
      <c r="C15" s="3">
        <v>20</v>
      </c>
      <c r="D15" s="28">
        <v>0</v>
      </c>
      <c r="E15" s="4">
        <v>6182.5</v>
      </c>
      <c r="F15" s="33">
        <v>-2350</v>
      </c>
      <c r="G15" s="4">
        <f t="shared" si="0"/>
        <v>3832.5</v>
      </c>
      <c r="H15" s="8">
        <f t="shared" si="1"/>
        <v>0</v>
      </c>
      <c r="I15" s="4">
        <v>3832.5</v>
      </c>
      <c r="J15" s="32">
        <f t="shared" si="3"/>
        <v>0.6198948645369996</v>
      </c>
      <c r="K15" s="44"/>
    </row>
    <row r="16" spans="1:11" x14ac:dyDescent="0.35">
      <c r="A16" s="38" t="s">
        <v>34</v>
      </c>
      <c r="B16" s="20">
        <v>45200</v>
      </c>
      <c r="C16" s="3">
        <v>33</v>
      </c>
      <c r="D16" s="28">
        <v>0</v>
      </c>
      <c r="E16" s="4">
        <v>9185</v>
      </c>
      <c r="F16" s="33">
        <v>-2105</v>
      </c>
      <c r="G16" s="4">
        <f t="shared" si="0"/>
        <v>7080</v>
      </c>
      <c r="H16" s="8">
        <f t="shared" si="1"/>
        <v>0</v>
      </c>
      <c r="I16" s="4">
        <v>7080</v>
      </c>
      <c r="J16" s="32">
        <f t="shared" si="3"/>
        <v>0.77082199237887861</v>
      </c>
      <c r="K16" s="44"/>
    </row>
    <row r="17" spans="1:11" x14ac:dyDescent="0.35">
      <c r="A17" s="38" t="s">
        <v>35</v>
      </c>
      <c r="B17" s="20">
        <v>45231</v>
      </c>
      <c r="C17" s="3">
        <v>22</v>
      </c>
      <c r="D17" s="28">
        <v>0</v>
      </c>
      <c r="E17" s="4">
        <v>5975</v>
      </c>
      <c r="F17" s="33">
        <v>-345</v>
      </c>
      <c r="G17" s="4">
        <f t="shared" si="0"/>
        <v>5630</v>
      </c>
      <c r="H17" s="8">
        <f t="shared" si="1"/>
        <v>0</v>
      </c>
      <c r="I17" s="4">
        <v>5630</v>
      </c>
      <c r="J17" s="32">
        <f t="shared" si="3"/>
        <v>0.94225941422594139</v>
      </c>
      <c r="K17" s="44"/>
    </row>
    <row r="18" spans="1:11" ht="15" thickBot="1" x14ac:dyDescent="0.4">
      <c r="A18" s="38" t="s">
        <v>36</v>
      </c>
      <c r="B18" s="20">
        <v>45261</v>
      </c>
      <c r="C18" s="3">
        <v>57</v>
      </c>
      <c r="D18" s="28">
        <v>0</v>
      </c>
      <c r="E18" s="7">
        <v>22250</v>
      </c>
      <c r="F18" s="29">
        <v>-4070</v>
      </c>
      <c r="G18" s="4">
        <f t="shared" si="0"/>
        <v>18180</v>
      </c>
      <c r="H18" s="10">
        <f t="shared" si="1"/>
        <v>0</v>
      </c>
      <c r="I18" s="4">
        <v>18180</v>
      </c>
      <c r="J18" s="32">
        <f t="shared" si="3"/>
        <v>0.81707865168539329</v>
      </c>
      <c r="K18" s="44"/>
    </row>
    <row r="19" spans="1:11" ht="15.5" thickTop="1" thickBot="1" x14ac:dyDescent="0.4">
      <c r="A19" s="38"/>
      <c r="B19" s="20"/>
      <c r="D19" s="22" t="s">
        <v>23</v>
      </c>
      <c r="E19" s="8">
        <f>SUM(E7:E18)</f>
        <v>102415</v>
      </c>
      <c r="F19" s="24">
        <f>SUM(F7:F18)</f>
        <v>-22740</v>
      </c>
      <c r="G19" s="18" t="s">
        <v>41</v>
      </c>
      <c r="H19" s="8">
        <f>+H7+H8+H9+H10+H11+H12+H13+H14+H15+H16+H17+H18</f>
        <v>0</v>
      </c>
      <c r="I19" s="4"/>
      <c r="J19" s="25">
        <f>AVERAGE(J7:J18)</f>
        <v>0.77251603848660066</v>
      </c>
      <c r="K19" s="26" t="s">
        <v>25</v>
      </c>
    </row>
    <row r="20" spans="1:11" ht="15" thickTop="1" x14ac:dyDescent="0.35">
      <c r="A20" s="38"/>
      <c r="B20" s="20"/>
      <c r="D20" s="28"/>
      <c r="E20" s="7"/>
      <c r="F20" s="29"/>
      <c r="G20" s="18"/>
      <c r="H20" s="8"/>
      <c r="I20" s="4"/>
      <c r="J20" s="32"/>
    </row>
    <row r="21" spans="1:11" x14ac:dyDescent="0.35">
      <c r="A21" s="38" t="s">
        <v>37</v>
      </c>
      <c r="B21" s="46">
        <v>45315</v>
      </c>
      <c r="C21" s="3">
        <v>31</v>
      </c>
      <c r="D21" s="28">
        <v>0</v>
      </c>
      <c r="E21" s="4">
        <v>7180</v>
      </c>
      <c r="F21" s="33">
        <v>-2740</v>
      </c>
      <c r="G21" s="4">
        <f t="shared" ref="G21" si="4">+E21+F21</f>
        <v>4440</v>
      </c>
      <c r="H21" s="8">
        <f t="shared" ref="H21" si="5">+G21-I21</f>
        <v>0</v>
      </c>
      <c r="I21" s="4">
        <v>4440</v>
      </c>
      <c r="J21" s="32">
        <f t="shared" ref="J21" si="6">+I21/E21</f>
        <v>0.61838440111420612</v>
      </c>
    </row>
    <row r="22" spans="1:11" ht="15" customHeight="1" x14ac:dyDescent="0.35">
      <c r="A22" s="38" t="s">
        <v>40</v>
      </c>
      <c r="B22" s="46">
        <v>45323</v>
      </c>
      <c r="C22" s="3">
        <v>34</v>
      </c>
      <c r="D22" s="31">
        <v>1</v>
      </c>
      <c r="E22" s="4">
        <v>12355</v>
      </c>
      <c r="F22" s="33">
        <v>-2763</v>
      </c>
      <c r="G22" s="4">
        <f t="shared" ref="G22:G30" si="7">+E22+F22</f>
        <v>9592</v>
      </c>
      <c r="H22" s="30">
        <f t="shared" ref="H22:H28" si="8">+G22-I22</f>
        <v>1237.5</v>
      </c>
      <c r="I22" s="4">
        <v>8354.5</v>
      </c>
      <c r="J22" s="32">
        <f t="shared" ref="J22:J30" si="9">+I22/E22</f>
        <v>0.67620396600566568</v>
      </c>
    </row>
    <row r="23" spans="1:11" ht="15" customHeight="1" x14ac:dyDescent="0.35">
      <c r="A23" s="38" t="s">
        <v>42</v>
      </c>
      <c r="B23" s="46">
        <v>45352</v>
      </c>
      <c r="C23" s="3">
        <v>42</v>
      </c>
      <c r="D23" s="31">
        <v>1</v>
      </c>
      <c r="E23" s="4">
        <v>12614.25</v>
      </c>
      <c r="F23" s="33">
        <v>-2755.5</v>
      </c>
      <c r="G23" s="4">
        <f t="shared" si="7"/>
        <v>9858.75</v>
      </c>
      <c r="H23" s="30">
        <f t="shared" si="8"/>
        <v>1237.5</v>
      </c>
      <c r="I23" s="4">
        <v>8621.25</v>
      </c>
      <c r="J23" s="32">
        <f t="shared" si="9"/>
        <v>0.68345323741007191</v>
      </c>
    </row>
    <row r="24" spans="1:11" ht="15" customHeight="1" x14ac:dyDescent="0.35">
      <c r="A24" s="38" t="s">
        <v>45</v>
      </c>
      <c r="B24" s="46">
        <v>45383</v>
      </c>
      <c r="C24" s="3">
        <v>27</v>
      </c>
      <c r="D24" s="31">
        <v>4</v>
      </c>
      <c r="E24" s="4">
        <v>8815</v>
      </c>
      <c r="F24" s="33">
        <v>-539</v>
      </c>
      <c r="G24" s="4">
        <f t="shared" si="7"/>
        <v>8276</v>
      </c>
      <c r="H24" s="30">
        <f t="shared" si="8"/>
        <v>1703.5</v>
      </c>
      <c r="I24" s="4">
        <v>6572.5</v>
      </c>
      <c r="J24" s="32">
        <f t="shared" si="9"/>
        <v>0.74560408394781619</v>
      </c>
    </row>
    <row r="25" spans="1:11" ht="15" customHeight="1" x14ac:dyDescent="0.35">
      <c r="A25" s="38" t="s">
        <v>46</v>
      </c>
      <c r="B25" s="46">
        <v>45436</v>
      </c>
      <c r="C25" s="3">
        <v>33</v>
      </c>
      <c r="D25" s="31">
        <v>6</v>
      </c>
      <c r="E25" s="4">
        <v>10257.5</v>
      </c>
      <c r="F25" s="33">
        <v>-2566.5</v>
      </c>
      <c r="G25" s="4">
        <f t="shared" si="7"/>
        <v>7691</v>
      </c>
      <c r="H25" s="30">
        <f t="shared" si="8"/>
        <v>1853.5</v>
      </c>
      <c r="I25" s="4">
        <v>5837.5</v>
      </c>
      <c r="J25" s="32">
        <f t="shared" si="9"/>
        <v>0.5690957835729954</v>
      </c>
    </row>
    <row r="26" spans="1:11" ht="15" customHeight="1" x14ac:dyDescent="0.35">
      <c r="A26" s="38" t="s">
        <v>48</v>
      </c>
      <c r="B26" s="46">
        <v>45467</v>
      </c>
      <c r="C26" s="3">
        <v>18</v>
      </c>
      <c r="D26" s="31">
        <v>6</v>
      </c>
      <c r="E26" s="4">
        <v>5458</v>
      </c>
      <c r="F26" s="33">
        <v>0</v>
      </c>
      <c r="G26" s="4">
        <f t="shared" si="7"/>
        <v>5458</v>
      </c>
      <c r="H26" s="30">
        <f t="shared" si="8"/>
        <v>1547.5</v>
      </c>
      <c r="I26" s="4">
        <v>3910.5</v>
      </c>
      <c r="J26" s="32">
        <f t="shared" si="9"/>
        <v>0.71647123488457309</v>
      </c>
    </row>
    <row r="27" spans="1:11" ht="15" customHeight="1" x14ac:dyDescent="0.35">
      <c r="A27" s="38" t="s">
        <v>49</v>
      </c>
      <c r="B27" s="46">
        <v>45497</v>
      </c>
      <c r="C27" s="3">
        <v>12</v>
      </c>
      <c r="D27" s="31">
        <v>3</v>
      </c>
      <c r="E27" s="4">
        <v>3113</v>
      </c>
      <c r="F27" s="33">
        <v>0</v>
      </c>
      <c r="G27" s="4">
        <f t="shared" si="7"/>
        <v>3113</v>
      </c>
      <c r="H27" s="30">
        <f t="shared" si="8"/>
        <v>1045</v>
      </c>
      <c r="I27" s="4">
        <v>2068</v>
      </c>
      <c r="J27" s="32">
        <f t="shared" si="9"/>
        <v>0.66431095406360419</v>
      </c>
    </row>
    <row r="28" spans="1:11" ht="15" customHeight="1" x14ac:dyDescent="0.35">
      <c r="A28" s="38" t="s">
        <v>51</v>
      </c>
      <c r="B28" s="46">
        <v>45528</v>
      </c>
      <c r="C28" s="3">
        <v>33</v>
      </c>
      <c r="D28" s="28">
        <v>9</v>
      </c>
      <c r="E28" s="4">
        <v>9861.5</v>
      </c>
      <c r="F28" s="33">
        <v>0</v>
      </c>
      <c r="G28" s="4">
        <f t="shared" si="7"/>
        <v>9861.5</v>
      </c>
      <c r="H28" s="8">
        <f t="shared" si="8"/>
        <v>2684</v>
      </c>
      <c r="I28" s="4">
        <v>7177.5</v>
      </c>
      <c r="J28" s="32">
        <f t="shared" si="9"/>
        <v>0.72783045175683214</v>
      </c>
    </row>
    <row r="29" spans="1:11" ht="15" customHeight="1" x14ac:dyDescent="0.35">
      <c r="A29" s="38" t="s">
        <v>52</v>
      </c>
      <c r="B29" s="46">
        <v>45559</v>
      </c>
      <c r="C29" s="3">
        <v>15</v>
      </c>
      <c r="D29" s="28">
        <v>8</v>
      </c>
      <c r="E29" s="4">
        <v>4485.25</v>
      </c>
      <c r="F29" s="33">
        <v>0</v>
      </c>
      <c r="G29" s="4">
        <f t="shared" si="7"/>
        <v>4485.25</v>
      </c>
      <c r="H29" s="8">
        <f>+G29-I29</f>
        <v>2799.5</v>
      </c>
      <c r="I29" s="4">
        <v>1685.75</v>
      </c>
      <c r="J29" s="32">
        <f t="shared" si="9"/>
        <v>0.37584304107909255</v>
      </c>
    </row>
    <row r="30" spans="1:11" ht="15" customHeight="1" thickBot="1" x14ac:dyDescent="0.4">
      <c r="A30" s="38" t="s">
        <v>53</v>
      </c>
      <c r="B30" s="46">
        <v>45589</v>
      </c>
      <c r="C30" s="3">
        <v>29</v>
      </c>
      <c r="D30" s="28">
        <v>19</v>
      </c>
      <c r="E30" s="7">
        <v>9097</v>
      </c>
      <c r="F30" s="29">
        <v>0</v>
      </c>
      <c r="G30" s="4">
        <f t="shared" si="7"/>
        <v>9097</v>
      </c>
      <c r="H30" s="10">
        <f>+G30-I30</f>
        <v>6209.5</v>
      </c>
      <c r="I30" s="4">
        <v>2887.5</v>
      </c>
      <c r="J30" s="32">
        <f t="shared" si="9"/>
        <v>0.3174123337363966</v>
      </c>
    </row>
    <row r="31" spans="1:11" ht="15" customHeight="1" thickTop="1" thickBot="1" x14ac:dyDescent="0.4">
      <c r="A31" s="38"/>
      <c r="B31" s="46"/>
      <c r="D31" s="28"/>
      <c r="E31" s="7"/>
      <c r="F31" s="29"/>
      <c r="G31" s="18" t="s">
        <v>56</v>
      </c>
      <c r="H31" s="8">
        <f>+H22+H21+H19+H23+H24+H25+H26+H27+H28+H29+H30</f>
        <v>20317.5</v>
      </c>
      <c r="I31" s="4"/>
      <c r="J31" s="48">
        <f>AVERAGE(J21:J30)</f>
        <v>0.60946094875712542</v>
      </c>
      <c r="K31" s="49" t="s">
        <v>43</v>
      </c>
    </row>
    <row r="32" spans="1:11" ht="15" customHeight="1" thickTop="1" x14ac:dyDescent="0.35">
      <c r="A32" s="38"/>
      <c r="B32" s="46"/>
      <c r="D32" s="28"/>
      <c r="E32" s="7"/>
      <c r="F32" s="29"/>
      <c r="G32" s="18"/>
      <c r="H32" s="8"/>
      <c r="I32" s="4"/>
      <c r="J32" s="32"/>
    </row>
    <row r="33" spans="1:11" x14ac:dyDescent="0.35">
      <c r="A33" s="38" t="s">
        <v>55</v>
      </c>
      <c r="B33" s="46">
        <v>45620</v>
      </c>
      <c r="C33" s="3">
        <v>26</v>
      </c>
      <c r="D33" s="28">
        <v>26</v>
      </c>
      <c r="E33" s="7">
        <v>7577</v>
      </c>
      <c r="F33" s="29">
        <v>0</v>
      </c>
      <c r="G33" s="4">
        <f t="shared" ref="G33" si="10">+E33+F33</f>
        <v>7577</v>
      </c>
      <c r="H33" s="8">
        <f>+G33-I33</f>
        <v>7577</v>
      </c>
      <c r="I33" s="4"/>
      <c r="J33" s="32">
        <f t="shared" ref="J33" si="11">+I33/E33</f>
        <v>0</v>
      </c>
    </row>
    <row r="34" spans="1:11" x14ac:dyDescent="0.35">
      <c r="D34" s="47" t="s">
        <v>38</v>
      </c>
      <c r="E34" s="8">
        <f>+E21+E22+E33+E23+E24+E25+E26+E27+E28+E29+E30</f>
        <v>90813.5</v>
      </c>
      <c r="F34" s="24">
        <f>+F21+F22+F33+F23+F24+F25+F26+F27+F28+F29</f>
        <v>-11364</v>
      </c>
      <c r="G34" s="18"/>
      <c r="H34" s="8"/>
      <c r="J34" s="42"/>
      <c r="K34" s="43"/>
    </row>
    <row r="35" spans="1:11" x14ac:dyDescent="0.35">
      <c r="D35" s="22"/>
      <c r="E35" s="8"/>
      <c r="H35" s="8"/>
    </row>
    <row r="36" spans="1:11" ht="15" thickBot="1" x14ac:dyDescent="0.4">
      <c r="D36" s="22"/>
      <c r="E36" s="8"/>
      <c r="H36" s="8"/>
    </row>
    <row r="37" spans="1:11" ht="15" thickTop="1" x14ac:dyDescent="0.35">
      <c r="I37" s="13"/>
      <c r="J37" s="17" t="s">
        <v>59</v>
      </c>
      <c r="K37" s="14"/>
    </row>
    <row r="38" spans="1:11" x14ac:dyDescent="0.35">
      <c r="A38" s="11"/>
      <c r="F38" s="21" t="s">
        <v>58</v>
      </c>
      <c r="G38" s="3"/>
      <c r="I38" s="40" t="s">
        <v>39</v>
      </c>
      <c r="J38" s="57">
        <v>267.73</v>
      </c>
      <c r="K38" s="15"/>
    </row>
    <row r="39" spans="1:11" x14ac:dyDescent="0.35">
      <c r="A39" s="12"/>
      <c r="B39" s="44"/>
      <c r="F39" s="3" t="s">
        <v>14</v>
      </c>
      <c r="G39" s="19">
        <v>6935.5</v>
      </c>
      <c r="I39" s="40" t="s">
        <v>22</v>
      </c>
      <c r="J39" s="57">
        <f>35+35+30+60+50</f>
        <v>210</v>
      </c>
      <c r="K39" s="15"/>
    </row>
    <row r="40" spans="1:11" x14ac:dyDescent="0.35">
      <c r="A40" s="12"/>
      <c r="F40" s="39" t="s">
        <v>15</v>
      </c>
      <c r="G40" s="19">
        <v>4037</v>
      </c>
      <c r="I40" s="40" t="s">
        <v>13</v>
      </c>
      <c r="J40" s="57">
        <f>3*425</f>
        <v>1275</v>
      </c>
      <c r="K40" s="15" t="s">
        <v>44</v>
      </c>
    </row>
    <row r="41" spans="1:11" x14ac:dyDescent="0.35">
      <c r="A41" s="12"/>
      <c r="F41" s="3" t="s">
        <v>16</v>
      </c>
      <c r="G41" s="19">
        <v>250</v>
      </c>
      <c r="I41" s="40" t="s">
        <v>13</v>
      </c>
      <c r="J41" s="57">
        <v>150</v>
      </c>
      <c r="K41" s="15"/>
    </row>
    <row r="42" spans="1:11" ht="15" thickBot="1" x14ac:dyDescent="0.4">
      <c r="A42" s="12"/>
      <c r="F42" s="3" t="s">
        <v>17</v>
      </c>
      <c r="G42" s="19">
        <v>4478.5</v>
      </c>
      <c r="I42" s="40" t="s">
        <v>13</v>
      </c>
      <c r="J42" s="57">
        <v>500</v>
      </c>
      <c r="K42" s="15" t="s">
        <v>50</v>
      </c>
    </row>
    <row r="43" spans="1:11" ht="15" thickTop="1" x14ac:dyDescent="0.35">
      <c r="D43" s="55" t="s">
        <v>20</v>
      </c>
      <c r="E43" s="53">
        <f>+G43+G44</f>
        <v>9171.73</v>
      </c>
      <c r="F43" s="3" t="s">
        <v>18</v>
      </c>
      <c r="G43" s="19">
        <v>324.5</v>
      </c>
      <c r="I43" s="40" t="s">
        <v>47</v>
      </c>
      <c r="J43" s="57">
        <v>10</v>
      </c>
      <c r="K43" s="15"/>
    </row>
    <row r="44" spans="1:11" ht="15" thickBot="1" x14ac:dyDescent="0.4">
      <c r="D44" s="56"/>
      <c r="E44" s="54"/>
      <c r="F44" s="3" t="s">
        <v>19</v>
      </c>
      <c r="G44" s="34">
        <v>8847.23</v>
      </c>
      <c r="H44" s="12"/>
      <c r="I44" s="40" t="s">
        <v>12</v>
      </c>
      <c r="J44" s="57">
        <f>+H31</f>
        <v>20317.5</v>
      </c>
      <c r="K44" s="15"/>
    </row>
    <row r="45" spans="1:11" ht="15" thickTop="1" x14ac:dyDescent="0.35">
      <c r="D45" s="35" t="s">
        <v>21</v>
      </c>
      <c r="E45" s="36">
        <f>+E43/G45</f>
        <v>0.3687464142456417</v>
      </c>
      <c r="F45" s="3"/>
      <c r="G45" s="9">
        <f>SUM(G39:G44)</f>
        <v>24872.73</v>
      </c>
      <c r="I45" s="40"/>
      <c r="J45" s="50"/>
      <c r="K45" s="15"/>
    </row>
    <row r="46" spans="1:11" ht="15" thickBot="1" x14ac:dyDescent="0.4">
      <c r="I46" s="41"/>
      <c r="J46" s="51"/>
      <c r="K46" s="16"/>
    </row>
    <row r="47" spans="1:11" ht="15" thickTop="1" x14ac:dyDescent="0.35">
      <c r="F47" s="23"/>
      <c r="G47" s="34"/>
      <c r="K47" s="12"/>
    </row>
    <row r="49" spans="2:2" x14ac:dyDescent="0.35">
      <c r="B49" s="37"/>
    </row>
  </sheetData>
  <mergeCells count="3">
    <mergeCell ref="A5:J5"/>
    <mergeCell ref="E43:E44"/>
    <mergeCell ref="D43:D44"/>
  </mergeCells>
  <pageMargins left="0.25" right="0.25" top="0.25" bottom="0.25" header="0.3" footer="0.3"/>
  <pageSetup scale="8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</dc:creator>
  <cp:lastModifiedBy>marsha stumpo.com</cp:lastModifiedBy>
  <cp:lastPrinted>2024-09-03T15:49:35Z</cp:lastPrinted>
  <dcterms:created xsi:type="dcterms:W3CDTF">2020-10-01T19:04:57Z</dcterms:created>
  <dcterms:modified xsi:type="dcterms:W3CDTF">2024-10-03T13:13:02Z</dcterms:modified>
</cp:coreProperties>
</file>