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e591643ea014f48/Desktop/"/>
    </mc:Choice>
  </mc:AlternateContent>
  <xr:revisionPtr revIDLastSave="17" documentId="8_{E1259D02-116E-4967-8FBB-8349611D30F7}" xr6:coauthVersionLast="47" xr6:coauthVersionMax="47" xr10:uidLastSave="{5F241248-1170-4A29-9B43-BF976482A70C}"/>
  <bookViews>
    <workbookView xWindow="-120" yWindow="-120" windowWidth="38640" windowHeight="21120" xr2:uid="{81F0E6F2-4A08-4152-9E0C-74E8B6B66D0C}"/>
  </bookViews>
  <sheets>
    <sheet name="Sheet1" sheetId="1" r:id="rId1"/>
  </sheets>
  <definedNames>
    <definedName name="_xlnm.Print_Area" localSheetId="0">Sheet1!$A$1:$M$28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B17" i="1"/>
  <c r="C13" i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D22" i="1"/>
  <c r="C22" i="1"/>
  <c r="M14" i="1"/>
  <c r="L14" i="1"/>
  <c r="K14" i="1"/>
  <c r="J14" i="1"/>
  <c r="I14" i="1"/>
  <c r="H14" i="1"/>
  <c r="G14" i="1"/>
  <c r="F14" i="1"/>
  <c r="E14" i="1"/>
  <c r="D14" i="1"/>
  <c r="B8" i="1"/>
  <c r="D4" i="1"/>
  <c r="D8" i="1" s="1"/>
  <c r="C4" i="1"/>
  <c r="C8" i="1" s="1"/>
  <c r="D13" i="1" l="1"/>
  <c r="E13" i="1" s="1"/>
  <c r="F13" i="1" s="1"/>
  <c r="G13" i="1" s="1"/>
  <c r="H13" i="1" s="1"/>
  <c r="E22" i="1"/>
  <c r="E4" i="1"/>
  <c r="I13" i="1" l="1"/>
  <c r="F22" i="1"/>
  <c r="F4" i="1"/>
  <c r="E8" i="1"/>
  <c r="J13" i="1" l="1"/>
  <c r="G22" i="1"/>
  <c r="G4" i="1"/>
  <c r="F8" i="1"/>
  <c r="K13" i="1" l="1"/>
  <c r="H22" i="1"/>
  <c r="G8" i="1"/>
  <c r="H4" i="1"/>
  <c r="L13" i="1" l="1"/>
  <c r="H8" i="1"/>
  <c r="I4" i="1"/>
  <c r="I22" i="1"/>
  <c r="M13" i="1" l="1"/>
  <c r="J4" i="1"/>
  <c r="J22" i="1"/>
  <c r="I8" i="1"/>
  <c r="K4" i="1" l="1"/>
  <c r="K22" i="1"/>
  <c r="J8" i="1"/>
  <c r="L4" i="1" l="1"/>
  <c r="L22" i="1"/>
  <c r="K8" i="1"/>
  <c r="M4" i="1" l="1"/>
  <c r="M8" i="1" s="1"/>
  <c r="M22" i="1"/>
  <c r="L8" i="1"/>
</calcChain>
</file>

<file path=xl/sharedStrings.xml><?xml version="1.0" encoding="utf-8"?>
<sst xmlns="http://schemas.openxmlformats.org/spreadsheetml/2006/main" count="58" uniqueCount="30">
  <si>
    <t>2025 Pen-Mar REALTORS® Membership Dues Schedule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</si>
  <si>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</si>
  <si>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</si>
  <si>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</si>
  <si>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</si>
  <si>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</si>
  <si>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</si>
  <si>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</si>
  <si>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</si>
  <si>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</si>
  <si>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</si>
  <si>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</si>
  <si>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</si>
  <si>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Local Dues (Pen-Mar REALTORS®) </t>
  </si>
  <si>
    <t>National Dues (NAR)</t>
  </si>
  <si>
    <t xml:space="preserve">NAR Consumer Advertising Campaign </t>
  </si>
  <si>
    <t>Total</t>
  </si>
  <si>
    <t>Note: The non-deductible portion of MR 2025 dues attributed to lobbying is $18, the non-deductible portion of NAR 2025 dues is $55.00</t>
  </si>
  <si>
    <t>Note: The non-deductible portion of PAR 2025 dues attributed to lobbying is $10.00, the non-deductible portion of NAR 2025 dues is $55.00</t>
  </si>
  <si>
    <t>Secondary REALTOR® Member Dues</t>
  </si>
  <si>
    <t>Affiliate Membership (1 person)</t>
  </si>
  <si>
    <t>Additional Affiliates (per person, per office)</t>
  </si>
  <si>
    <t>One Time PAR Capital Investment Fee of $125 will be added for new Pennsylvania REALTOR® Members</t>
  </si>
  <si>
    <r>
      <t xml:space="preserve">PRIMARY </t>
    </r>
    <r>
      <rPr>
        <b/>
        <u/>
        <sz val="15"/>
        <color rgb="FF000000"/>
        <rFont val="Calibri"/>
        <family val="2"/>
      </rPr>
      <t>MARYLAND</t>
    </r>
    <r>
      <rPr>
        <b/>
        <sz val="15"/>
        <color rgb="FF000000"/>
        <rFont val="Calibri"/>
        <family val="2"/>
      </rPr>
      <t xml:space="preserve"> REALTOR® MEMBERSHIP PRORATED DUES SCHEDULE</t>
    </r>
  </si>
  <si>
    <r>
      <t xml:space="preserve">PRIMARY </t>
    </r>
    <r>
      <rPr>
        <b/>
        <u/>
        <sz val="15"/>
        <color rgb="FF000000"/>
        <rFont val="Calibri"/>
        <family val="2"/>
      </rPr>
      <t>PENNSYLVANIA</t>
    </r>
    <r>
      <rPr>
        <b/>
        <sz val="15"/>
        <color rgb="FF000000"/>
        <rFont val="Calibri"/>
        <family val="2"/>
      </rPr>
      <t xml:space="preserve"> REALTOR® MEMBERSHIP PRORATED DUES SCHEDULE</t>
    </r>
  </si>
  <si>
    <r>
      <rPr>
        <b/>
        <u/>
        <sz val="15"/>
        <color rgb="FF000000"/>
        <rFont val="Calibri"/>
        <family val="2"/>
      </rPr>
      <t>OTHER</t>
    </r>
    <r>
      <rPr>
        <b/>
        <sz val="15"/>
        <color rgb="FF000000"/>
        <rFont val="Calibri"/>
        <family val="2"/>
      </rPr>
      <t xml:space="preserve"> MEMBERSHIP TYPES PROTRATED DUES SCHEDULE</t>
    </r>
  </si>
  <si>
    <t>State Dues (PAR)</t>
  </si>
  <si>
    <t>State Dues (MR)</t>
  </si>
  <si>
    <r>
      <t xml:space="preserve">One Time Application Fee of $300 will be added to </t>
    </r>
    <r>
      <rPr>
        <b/>
        <i/>
        <u/>
        <sz val="15"/>
        <color rgb="FF000000"/>
        <rFont val="Calibri"/>
        <family val="2"/>
      </rPr>
      <t>new</t>
    </r>
    <r>
      <rPr>
        <b/>
        <i/>
        <sz val="15"/>
        <color rgb="FF000000"/>
        <rFont val="Calibri"/>
        <family val="2"/>
      </rPr>
      <t xml:space="preserve"> REALTOR® memberships ($150 for new Secondary REALTOR® memberships)</t>
    </r>
  </si>
  <si>
    <r>
      <t xml:space="preserve">One Time Application Fee of $125 will be added to </t>
    </r>
    <r>
      <rPr>
        <b/>
        <i/>
        <u/>
        <sz val="15"/>
        <color rgb="FF000000"/>
        <rFont val="Calibri"/>
        <family val="2"/>
      </rPr>
      <t>new</t>
    </r>
    <r>
      <rPr>
        <b/>
        <i/>
        <sz val="15"/>
        <color rgb="FF000000"/>
        <rFont val="Calibri"/>
        <family val="2"/>
      </rPr>
      <t xml:space="preserve"> Affiliate company memberships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</si>
</sst>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rgb="FF000000"/>
      <name val="Calibri"/>
      <family val="2"/>
    </font>
    <font>
      <b/>
      <u/>
      <sz val="15"/>
      <color rgb="FF000000"/>
      <name val="Calibri"/>
      <family val="2"/>
    </font>
    <font>
      <sz val="15"/>
      <color rgb="FF000000"/>
      <name val="Calibri"/>
      <family val="2"/>
    </font>
    <font>
      <i/>
      <sz val="15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b/>
      <i/>
      <sz val="15"/>
      <color rgb="FF000000"/>
      <name val="Calibri"/>
      <family val="2"/>
    </font>
    <font>
      <b/>
      <i/>
      <u/>
      <sz val="15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20"/>
      <color theme="3" tint="0.74999237037263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4" tint="-0.499984740745262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2" fillId="4" borderId="4" xfId="0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left" vertical="center" wrapText="1"/>
    </xf>
    <xf numFmtId="164" fontId="2" fillId="4" borderId="0" xfId="0" applyNumberFormat="1" applyFont="1" applyFill="1" applyAlignment="1">
      <alignment horizontal="left" vertical="center" wrapText="1"/>
    </xf>
    <xf numFmtId="164" fontId="2" fillId="4" borderId="7" xfId="0" applyNumberFormat="1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44" fontId="6" fillId="4" borderId="0" xfId="1" applyFont="1" applyFill="1" applyBorder="1" applyAlignment="1">
      <alignment horizontal="left" vertical="center"/>
    </xf>
    <xf numFmtId="44" fontId="7" fillId="4" borderId="7" xfId="1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44" fontId="10" fillId="4" borderId="0" xfId="1" applyFont="1" applyFill="1" applyBorder="1" applyAlignment="1">
      <alignment horizontal="left" vertical="center"/>
    </xf>
    <xf numFmtId="44" fontId="11" fillId="4" borderId="0" xfId="1" applyFont="1" applyFill="1" applyBorder="1" applyAlignment="1">
      <alignment horizontal="left" vertical="center"/>
    </xf>
    <xf numFmtId="44" fontId="11" fillId="4" borderId="7" xfId="1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44" fontId="10" fillId="4" borderId="9" xfId="1" applyFont="1" applyFill="1" applyBorder="1" applyAlignment="1">
      <alignment horizontal="left" vertical="center"/>
    </xf>
    <xf numFmtId="44" fontId="11" fillId="4" borderId="9" xfId="1" applyFont="1" applyFill="1" applyBorder="1" applyAlignment="1">
      <alignment horizontal="left" vertical="center"/>
    </xf>
    <xf numFmtId="44" fontId="11" fillId="4" borderId="10" xfId="1" applyFont="1" applyFill="1" applyBorder="1" applyAlignment="1">
      <alignment horizontal="left" vertical="center"/>
    </xf>
    <xf numFmtId="164" fontId="4" fillId="4" borderId="0" xfId="1" applyNumberFormat="1" applyFont="1" applyFill="1" applyBorder="1" applyAlignment="1">
      <alignment horizontal="center" vertical="center" wrapText="1"/>
    </xf>
    <xf numFmtId="164" fontId="4" fillId="4" borderId="7" xfId="1" applyNumberFormat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center" vertical="center"/>
    </xf>
    <xf numFmtId="164" fontId="4" fillId="4" borderId="7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164" fontId="3" fillId="4" borderId="7" xfId="1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left" vertical="center"/>
    </xf>
    <xf numFmtId="164" fontId="2" fillId="4" borderId="0" xfId="0" applyNumberFormat="1" applyFont="1" applyFill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left" vertical="center" wrapText="1"/>
    </xf>
    <xf numFmtId="164" fontId="5" fillId="4" borderId="0" xfId="0" applyNumberFormat="1" applyFont="1" applyFill="1" applyAlignment="1">
      <alignment horizontal="left" vertical="center" wrapText="1"/>
    </xf>
    <xf numFmtId="164" fontId="5" fillId="4" borderId="7" xfId="0" applyNumberFormat="1" applyFont="1" applyFill="1" applyBorder="1" applyAlignment="1">
      <alignment horizontal="left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56BB-66EE-493C-8ECD-DB79DF5BFEE7}">
  <sheetPr>
    <pageSetUpPr fitToPage="1"/>
  </sheetPr>
  <dimension ref="A1:M28"/>
  <sheetViews>
    <sheetView tabSelected="1" zoomScaleNormal="100" workbookViewId="0">
      <selection activeCell="A2" sqref="A2:M2"/>
    </sheetView>
  </sheetViews>
  <sheetFormatPr defaultRowHeight="15" x14ac:dyDescent="0.25"/>
  <cols>
    <col min="1" max="1" width="53.28515625" customWidth="1"/>
    <col min="2" max="13" width="13.85546875" customWidth="1"/>
  </cols>
  <sheetData>
    <row r="1" spans="1:13" ht="23.25" customHeight="1" thickBo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23.25" customHeight="1" thickBot="1" x14ac:dyDescent="0.3">
      <c r="A2" s="30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23.25" customHeight="1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3" t="s">
        <v>12</v>
      </c>
    </row>
    <row r="4" spans="1:13" ht="23.25" customHeight="1" x14ac:dyDescent="0.25">
      <c r="A4" s="4" t="s">
        <v>13</v>
      </c>
      <c r="B4" s="21">
        <v>375</v>
      </c>
      <c r="C4" s="21">
        <f>SUM(B4-31.25)</f>
        <v>343.75</v>
      </c>
      <c r="D4" s="21">
        <f t="shared" ref="D4:M4" si="0">SUM(C4-31.25)</f>
        <v>312.5</v>
      </c>
      <c r="E4" s="21">
        <f t="shared" si="0"/>
        <v>281.25</v>
      </c>
      <c r="F4" s="21">
        <f t="shared" si="0"/>
        <v>250</v>
      </c>
      <c r="G4" s="21">
        <f t="shared" si="0"/>
        <v>218.75</v>
      </c>
      <c r="H4" s="21">
        <f t="shared" si="0"/>
        <v>187.5</v>
      </c>
      <c r="I4" s="21">
        <f t="shared" si="0"/>
        <v>156.25</v>
      </c>
      <c r="J4" s="21">
        <f t="shared" si="0"/>
        <v>125</v>
      </c>
      <c r="K4" s="21">
        <f t="shared" si="0"/>
        <v>93.75</v>
      </c>
      <c r="L4" s="21">
        <f t="shared" si="0"/>
        <v>62.5</v>
      </c>
      <c r="M4" s="22">
        <f t="shared" si="0"/>
        <v>31.25</v>
      </c>
    </row>
    <row r="5" spans="1:13" ht="23.25" customHeight="1" x14ac:dyDescent="0.25">
      <c r="A5" s="4" t="s">
        <v>27</v>
      </c>
      <c r="B5" s="21">
        <v>237</v>
      </c>
      <c r="C5" s="21">
        <v>237</v>
      </c>
      <c r="D5" s="21">
        <v>237</v>
      </c>
      <c r="E5" s="21">
        <v>237</v>
      </c>
      <c r="F5" s="21">
        <v>118.5</v>
      </c>
      <c r="G5" s="21">
        <v>118.5</v>
      </c>
      <c r="H5" s="21">
        <v>118.5</v>
      </c>
      <c r="I5" s="21">
        <v>118.5</v>
      </c>
      <c r="J5" s="21">
        <v>118.5</v>
      </c>
      <c r="K5" s="21">
        <v>118.5</v>
      </c>
      <c r="L5" s="21">
        <v>118.5</v>
      </c>
      <c r="M5" s="22">
        <v>118.5</v>
      </c>
    </row>
    <row r="6" spans="1:13" ht="23.25" customHeight="1" x14ac:dyDescent="0.25">
      <c r="A6" s="4" t="s">
        <v>14</v>
      </c>
      <c r="B6" s="21">
        <v>156</v>
      </c>
      <c r="C6" s="21">
        <v>143</v>
      </c>
      <c r="D6" s="21">
        <v>130</v>
      </c>
      <c r="E6" s="21">
        <v>117</v>
      </c>
      <c r="F6" s="21">
        <v>104</v>
      </c>
      <c r="G6" s="21">
        <v>91</v>
      </c>
      <c r="H6" s="21">
        <v>78</v>
      </c>
      <c r="I6" s="21">
        <v>65</v>
      </c>
      <c r="J6" s="21">
        <v>52</v>
      </c>
      <c r="K6" s="21">
        <v>39</v>
      </c>
      <c r="L6" s="21">
        <v>26</v>
      </c>
      <c r="M6" s="22">
        <v>13</v>
      </c>
    </row>
    <row r="7" spans="1:13" ht="23.25" customHeight="1" x14ac:dyDescent="0.25">
      <c r="A7" s="4" t="s">
        <v>15</v>
      </c>
      <c r="B7" s="21">
        <v>45</v>
      </c>
      <c r="C7" s="21">
        <v>45</v>
      </c>
      <c r="D7" s="21">
        <v>45</v>
      </c>
      <c r="E7" s="21">
        <v>45</v>
      </c>
      <c r="F7" s="21">
        <v>45</v>
      </c>
      <c r="G7" s="21">
        <v>45</v>
      </c>
      <c r="H7" s="21">
        <v>45</v>
      </c>
      <c r="I7" s="21">
        <v>45</v>
      </c>
      <c r="J7" s="21">
        <v>45</v>
      </c>
      <c r="K7" s="21">
        <v>45</v>
      </c>
      <c r="L7" s="21">
        <v>45</v>
      </c>
      <c r="M7" s="22">
        <v>45</v>
      </c>
    </row>
    <row r="8" spans="1:13" ht="23.25" customHeight="1" x14ac:dyDescent="0.25">
      <c r="A8" s="1" t="s">
        <v>16</v>
      </c>
      <c r="B8" s="25">
        <f t="shared" ref="B8:M8" si="1" xml:space="preserve"> SUM(B4:B7)</f>
        <v>813</v>
      </c>
      <c r="C8" s="25">
        <f t="shared" si="1"/>
        <v>768.75</v>
      </c>
      <c r="D8" s="25">
        <f t="shared" si="1"/>
        <v>724.5</v>
      </c>
      <c r="E8" s="25">
        <f t="shared" si="1"/>
        <v>680.25</v>
      </c>
      <c r="F8" s="25">
        <f t="shared" si="1"/>
        <v>517.5</v>
      </c>
      <c r="G8" s="25">
        <f t="shared" si="1"/>
        <v>473.25</v>
      </c>
      <c r="H8" s="25">
        <f t="shared" si="1"/>
        <v>429</v>
      </c>
      <c r="I8" s="25">
        <f t="shared" si="1"/>
        <v>384.75</v>
      </c>
      <c r="J8" s="25">
        <f t="shared" si="1"/>
        <v>340.5</v>
      </c>
      <c r="K8" s="25">
        <f t="shared" si="1"/>
        <v>296.25</v>
      </c>
      <c r="L8" s="25">
        <f t="shared" si="1"/>
        <v>252</v>
      </c>
      <c r="M8" s="26">
        <f t="shared" si="1"/>
        <v>207.75</v>
      </c>
    </row>
    <row r="9" spans="1:13" ht="23.25" customHeight="1" x14ac:dyDescent="0.25">
      <c r="A9" s="33" t="s">
        <v>17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3" ht="23.25" customHeight="1" thickBot="1" x14ac:dyDescent="0.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23.25" customHeight="1" thickBot="1" x14ac:dyDescent="0.3">
      <c r="A11" s="30" t="s">
        <v>24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ht="23.25" customHeight="1" x14ac:dyDescent="0.25">
      <c r="A12" s="1"/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  <c r="J12" s="2" t="s">
        <v>9</v>
      </c>
      <c r="K12" s="2" t="s">
        <v>10</v>
      </c>
      <c r="L12" s="2" t="s">
        <v>11</v>
      </c>
      <c r="M12" s="3" t="s">
        <v>12</v>
      </c>
    </row>
    <row r="13" spans="1:13" ht="23.25" customHeight="1" x14ac:dyDescent="0.25">
      <c r="A13" s="4" t="s">
        <v>13</v>
      </c>
      <c r="B13" s="21">
        <v>375</v>
      </c>
      <c r="C13" s="21">
        <f>SUM(B13-31.25)</f>
        <v>343.75</v>
      </c>
      <c r="D13" s="21">
        <f t="shared" ref="D13" si="2">SUM(C13-31.25)</f>
        <v>312.5</v>
      </c>
      <c r="E13" s="21">
        <f t="shared" ref="E13" si="3">SUM(D13-31.25)</f>
        <v>281.25</v>
      </c>
      <c r="F13" s="21">
        <f t="shared" ref="F13" si="4">SUM(E13-31.25)</f>
        <v>250</v>
      </c>
      <c r="G13" s="21">
        <f t="shared" ref="G13" si="5">SUM(F13-31.25)</f>
        <v>218.75</v>
      </c>
      <c r="H13" s="21">
        <f t="shared" ref="H13" si="6">SUM(G13-31.25)</f>
        <v>187.5</v>
      </c>
      <c r="I13" s="21">
        <f t="shared" ref="I13" si="7">SUM(H13-31.25)</f>
        <v>156.25</v>
      </c>
      <c r="J13" s="21">
        <f t="shared" ref="J13" si="8">SUM(I13-31.25)</f>
        <v>125</v>
      </c>
      <c r="K13" s="21">
        <f t="shared" ref="K13" si="9">SUM(J13-31.25)</f>
        <v>93.75</v>
      </c>
      <c r="L13" s="21">
        <f t="shared" ref="L13" si="10">SUM(K13-31.25)</f>
        <v>62.5</v>
      </c>
      <c r="M13" s="22">
        <f t="shared" ref="M13" si="11">SUM(L13-31.25)</f>
        <v>31.25</v>
      </c>
    </row>
    <row r="14" spans="1:13" ht="23.25" customHeight="1" x14ac:dyDescent="0.25">
      <c r="A14" s="4" t="s">
        <v>26</v>
      </c>
      <c r="B14" s="21">
        <v>198</v>
      </c>
      <c r="C14" s="21">
        <v>181.5</v>
      </c>
      <c r="D14" s="21">
        <f>ROUNDUP(SUM(B14/12)*10,2)</f>
        <v>165</v>
      </c>
      <c r="E14" s="21">
        <f>ROUNDUP(SUM(B14/12)*9,2)</f>
        <v>148.5</v>
      </c>
      <c r="F14" s="21">
        <f>ROUNDUP(SUM(B14/12)*8,2)</f>
        <v>132</v>
      </c>
      <c r="G14" s="21">
        <f>ROUNDUP(SUM(B14/12)*7,2)</f>
        <v>115.5</v>
      </c>
      <c r="H14" s="21">
        <f>ROUNDUP(SUM(B14/12)*6,2)</f>
        <v>99</v>
      </c>
      <c r="I14" s="21">
        <f>ROUNDUP(SUM(B14/12)*5,2)</f>
        <v>82.5</v>
      </c>
      <c r="J14" s="21">
        <f>ROUNDUP(SUM(B14/12)*4,2)</f>
        <v>66</v>
      </c>
      <c r="K14" s="21">
        <f>ROUNDUP(SUM(B14/12)*3,2)</f>
        <v>49.5</v>
      </c>
      <c r="L14" s="21">
        <f>ROUNDUP(SUM(B14/12)*2,2)</f>
        <v>33</v>
      </c>
      <c r="M14" s="22">
        <f>ROUNDUP(SUM(B14/12)*1,2)</f>
        <v>16.5</v>
      </c>
    </row>
    <row r="15" spans="1:13" ht="23.25" customHeight="1" x14ac:dyDescent="0.25">
      <c r="A15" s="4" t="s">
        <v>14</v>
      </c>
      <c r="B15" s="21">
        <v>156</v>
      </c>
      <c r="C15" s="21">
        <v>143</v>
      </c>
      <c r="D15" s="21">
        <v>130</v>
      </c>
      <c r="E15" s="21">
        <v>117</v>
      </c>
      <c r="F15" s="21">
        <v>104</v>
      </c>
      <c r="G15" s="21">
        <v>91</v>
      </c>
      <c r="H15" s="21">
        <v>78</v>
      </c>
      <c r="I15" s="21">
        <v>65</v>
      </c>
      <c r="J15" s="21">
        <v>52</v>
      </c>
      <c r="K15" s="21">
        <v>39</v>
      </c>
      <c r="L15" s="21">
        <v>26</v>
      </c>
      <c r="M15" s="22">
        <v>13</v>
      </c>
    </row>
    <row r="16" spans="1:13" ht="23.25" customHeight="1" x14ac:dyDescent="0.25">
      <c r="A16" s="4" t="s">
        <v>15</v>
      </c>
      <c r="B16" s="21">
        <v>45</v>
      </c>
      <c r="C16" s="21">
        <v>45</v>
      </c>
      <c r="D16" s="21">
        <v>45</v>
      </c>
      <c r="E16" s="21">
        <v>45</v>
      </c>
      <c r="F16" s="21">
        <v>45</v>
      </c>
      <c r="G16" s="21">
        <v>45</v>
      </c>
      <c r="H16" s="21">
        <v>45</v>
      </c>
      <c r="I16" s="21">
        <v>45</v>
      </c>
      <c r="J16" s="21">
        <v>45</v>
      </c>
      <c r="K16" s="21">
        <v>45</v>
      </c>
      <c r="L16" s="21">
        <v>45</v>
      </c>
      <c r="M16" s="22">
        <v>45</v>
      </c>
    </row>
    <row r="17" spans="1:13" ht="23.25" customHeight="1" x14ac:dyDescent="0.25">
      <c r="A17" s="1" t="s">
        <v>16</v>
      </c>
      <c r="B17" s="25">
        <f>SUM(B13:B16)</f>
        <v>774</v>
      </c>
      <c r="C17" s="25">
        <f t="shared" ref="C17:M17" si="12">SUM(C13:C16)</f>
        <v>713.25</v>
      </c>
      <c r="D17" s="25">
        <f t="shared" si="12"/>
        <v>652.5</v>
      </c>
      <c r="E17" s="25">
        <f t="shared" si="12"/>
        <v>591.75</v>
      </c>
      <c r="F17" s="25">
        <f t="shared" si="12"/>
        <v>531</v>
      </c>
      <c r="G17" s="25">
        <f t="shared" si="12"/>
        <v>470.25</v>
      </c>
      <c r="H17" s="25">
        <f t="shared" si="12"/>
        <v>409.5</v>
      </c>
      <c r="I17" s="25">
        <f t="shared" si="12"/>
        <v>348.75</v>
      </c>
      <c r="J17" s="25">
        <f t="shared" si="12"/>
        <v>288</v>
      </c>
      <c r="K17" s="25">
        <f t="shared" si="12"/>
        <v>227.25</v>
      </c>
      <c r="L17" s="25">
        <f t="shared" si="12"/>
        <v>166.5</v>
      </c>
      <c r="M17" s="25">
        <f t="shared" si="12"/>
        <v>105.75</v>
      </c>
    </row>
    <row r="18" spans="1:13" ht="23.25" customHeight="1" x14ac:dyDescent="0.25">
      <c r="A18" s="33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ht="23.25" customHeight="1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3.25" customHeight="1" thickBot="1" x14ac:dyDescent="0.3">
      <c r="A20" s="30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ht="23.25" customHeight="1" x14ac:dyDescent="0.25">
      <c r="A21" s="1"/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9</v>
      </c>
      <c r="K21" s="2" t="s">
        <v>10</v>
      </c>
      <c r="L21" s="2" t="s">
        <v>11</v>
      </c>
      <c r="M21" s="3" t="s">
        <v>12</v>
      </c>
    </row>
    <row r="22" spans="1:13" ht="23.25" customHeight="1" x14ac:dyDescent="0.25">
      <c r="A22" s="4" t="s">
        <v>19</v>
      </c>
      <c r="B22" s="21">
        <v>375</v>
      </c>
      <c r="C22" s="21">
        <f t="shared" ref="C22:M22" si="13">SUM(B4-31.25)</f>
        <v>343.75</v>
      </c>
      <c r="D22" s="21">
        <f t="shared" si="13"/>
        <v>312.5</v>
      </c>
      <c r="E22" s="21">
        <f t="shared" si="13"/>
        <v>281.25</v>
      </c>
      <c r="F22" s="21">
        <f t="shared" si="13"/>
        <v>250</v>
      </c>
      <c r="G22" s="21">
        <f t="shared" si="13"/>
        <v>218.75</v>
      </c>
      <c r="H22" s="21">
        <f t="shared" si="13"/>
        <v>187.5</v>
      </c>
      <c r="I22" s="21">
        <f t="shared" si="13"/>
        <v>156.25</v>
      </c>
      <c r="J22" s="21">
        <f t="shared" si="13"/>
        <v>125</v>
      </c>
      <c r="K22" s="21">
        <f t="shared" si="13"/>
        <v>93.75</v>
      </c>
      <c r="L22" s="21">
        <f t="shared" si="13"/>
        <v>62.5</v>
      </c>
      <c r="M22" s="22">
        <f t="shared" si="13"/>
        <v>31.25</v>
      </c>
    </row>
    <row r="23" spans="1:13" ht="23.25" customHeight="1" x14ac:dyDescent="0.25">
      <c r="A23" s="7" t="s">
        <v>20</v>
      </c>
      <c r="B23" s="23">
        <v>165</v>
      </c>
      <c r="C23" s="23">
        <f>SUM(B23-13.75)</f>
        <v>151.25</v>
      </c>
      <c r="D23" s="23">
        <f t="shared" ref="D23:M23" si="14">SUM(C23-13.75)</f>
        <v>137.5</v>
      </c>
      <c r="E23" s="23">
        <f t="shared" si="14"/>
        <v>123.75</v>
      </c>
      <c r="F23" s="23">
        <f t="shared" si="14"/>
        <v>110</v>
      </c>
      <c r="G23" s="23">
        <f t="shared" si="14"/>
        <v>96.25</v>
      </c>
      <c r="H23" s="23">
        <f t="shared" si="14"/>
        <v>82.5</v>
      </c>
      <c r="I23" s="23">
        <f t="shared" si="14"/>
        <v>68.75</v>
      </c>
      <c r="J23" s="23">
        <f t="shared" si="14"/>
        <v>55</v>
      </c>
      <c r="K23" s="23">
        <f t="shared" si="14"/>
        <v>41.25</v>
      </c>
      <c r="L23" s="23">
        <f t="shared" si="14"/>
        <v>27.5</v>
      </c>
      <c r="M23" s="24">
        <f t="shared" si="14"/>
        <v>13.75</v>
      </c>
    </row>
    <row r="24" spans="1:13" ht="23.25" customHeight="1" x14ac:dyDescent="0.25">
      <c r="A24" s="7" t="s">
        <v>21</v>
      </c>
      <c r="B24" s="23">
        <v>75</v>
      </c>
      <c r="C24" s="23">
        <f>SUM(B24-6.25)</f>
        <v>68.75</v>
      </c>
      <c r="D24" s="23">
        <f t="shared" ref="D24:M24" si="15">SUM(C24-6.25)</f>
        <v>62.5</v>
      </c>
      <c r="E24" s="23">
        <f t="shared" si="15"/>
        <v>56.25</v>
      </c>
      <c r="F24" s="23">
        <f t="shared" si="15"/>
        <v>50</v>
      </c>
      <c r="G24" s="23">
        <f t="shared" si="15"/>
        <v>43.75</v>
      </c>
      <c r="H24" s="23">
        <f t="shared" si="15"/>
        <v>37.5</v>
      </c>
      <c r="I24" s="23">
        <f t="shared" si="15"/>
        <v>31.25</v>
      </c>
      <c r="J24" s="23">
        <f t="shared" si="15"/>
        <v>25</v>
      </c>
      <c r="K24" s="23">
        <f t="shared" si="15"/>
        <v>18.75</v>
      </c>
      <c r="L24" s="23">
        <f t="shared" si="15"/>
        <v>12.5</v>
      </c>
      <c r="M24" s="24">
        <f t="shared" si="15"/>
        <v>6.25</v>
      </c>
    </row>
    <row r="25" spans="1:13" ht="23.25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ht="23.25" customHeight="1" x14ac:dyDescent="0.25">
      <c r="A26" s="27" t="s">
        <v>28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</row>
    <row r="27" spans="1:13" ht="23.25" customHeight="1" x14ac:dyDescent="0.25">
      <c r="A27" s="11" t="s">
        <v>29</v>
      </c>
      <c r="B27" s="12"/>
      <c r="C27" s="13"/>
      <c r="D27" s="13"/>
      <c r="E27" s="14"/>
      <c r="F27" s="14"/>
      <c r="G27" s="14"/>
      <c r="H27" s="12"/>
      <c r="I27" s="13"/>
      <c r="J27" s="13"/>
      <c r="K27" s="13"/>
      <c r="L27" s="14"/>
      <c r="M27" s="15"/>
    </row>
    <row r="28" spans="1:13" ht="23.25" customHeight="1" thickBot="1" x14ac:dyDescent="0.3">
      <c r="A28" s="16" t="s">
        <v>22</v>
      </c>
      <c r="B28" s="17"/>
      <c r="C28" s="18"/>
      <c r="D28" s="18"/>
      <c r="E28" s="19"/>
      <c r="F28" s="19"/>
      <c r="G28" s="19"/>
      <c r="H28" s="17"/>
      <c r="I28" s="18"/>
      <c r="J28" s="18"/>
      <c r="K28" s="18"/>
      <c r="L28" s="19"/>
      <c r="M28" s="20"/>
    </row>
  </sheetData>
  <mergeCells count="7">
    <mergeCell ref="A26:M26"/>
    <mergeCell ref="A1:M1"/>
    <mergeCell ref="A2:M2"/>
    <mergeCell ref="A9:M9"/>
    <mergeCell ref="A11:M11"/>
    <mergeCell ref="A18:M18"/>
    <mergeCell ref="A20:M20"/>
  </mergeCells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Soren Dorius</dc:creator>
  <cp:lastModifiedBy>Soren Dorius</cp:lastModifiedBy>
  <cp:lastPrinted>2024-09-30T14:21:25Z</cp:lastPrinted>
  <dcterms:created xsi:type="dcterms:W3CDTF">2024-09-30T14:08:24Z</dcterms:created>
  <dcterms:modified xsi:type="dcterms:W3CDTF">2024-09-30T14:47:24Z</dcterms:modified>
</cp:coreProperties>
</file>